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0736" windowHeight="11040" activeTab="1"/>
  </bookViews>
  <sheets>
    <sheet name="Phụ lục I-Danh mục nhiệm vụ" sheetId="50" r:id="rId1"/>
    <sheet name="Phụ lục II-Tổng hợp Kinh phi" sheetId="44" r:id="rId2"/>
    <sheet name="Phụ lục III- Nguồn NSĐP" sheetId="48" r:id="rId3"/>
    <sheet name="Phụ lục IV- Nguồn khác" sheetId="49" r:id="rId4"/>
  </sheets>
  <definedNames>
    <definedName name="_xlnm.Print_Titles" localSheetId="0">'Phụ lục I-Danh mục nhiệm vụ'!$4:$6</definedName>
    <definedName name="_xlnm.Print_Titles" localSheetId="2">'Phụ lục III- Nguồn NSĐP'!$3:$6</definedName>
    <definedName name="_xlnm.Print_Titles" localSheetId="3">'Phụ lục IV- Nguồn khác'!$3:$6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9" l="1"/>
  <c r="G12" i="49"/>
  <c r="I9" i="49"/>
  <c r="J9" i="49"/>
  <c r="K9" i="49"/>
  <c r="L9" i="49"/>
  <c r="M9" i="49"/>
  <c r="N9" i="49"/>
  <c r="O9" i="49"/>
  <c r="P9" i="49"/>
  <c r="Q9" i="49"/>
  <c r="R9" i="49"/>
  <c r="H9" i="49"/>
  <c r="G9" i="49"/>
  <c r="L13" i="44"/>
  <c r="J13" i="44"/>
  <c r="H9" i="44"/>
  <c r="H13" i="44"/>
  <c r="F21" i="44"/>
  <c r="H21" i="44"/>
  <c r="G21" i="44"/>
  <c r="J21" i="44"/>
  <c r="K21" i="44"/>
  <c r="L21" i="44"/>
  <c r="M21" i="44"/>
  <c r="N21" i="44"/>
  <c r="O21" i="44"/>
  <c r="P21" i="44"/>
  <c r="Q21" i="44"/>
  <c r="R21" i="44"/>
  <c r="I21" i="44"/>
  <c r="I36" i="49"/>
  <c r="J36" i="49"/>
  <c r="K36" i="49"/>
  <c r="L36" i="49"/>
  <c r="M36" i="49"/>
  <c r="N36" i="49"/>
  <c r="O36" i="49"/>
  <c r="P36" i="49"/>
  <c r="Q36" i="49"/>
  <c r="R36" i="49"/>
  <c r="G37" i="49"/>
  <c r="G36" i="49" s="1"/>
  <c r="H37" i="49"/>
  <c r="H36" i="49" s="1"/>
  <c r="N37" i="49"/>
  <c r="M37" i="49"/>
  <c r="L37" i="49"/>
  <c r="F37" i="49" l="1"/>
  <c r="F36" i="49" s="1"/>
  <c r="K25" i="49" l="1"/>
  <c r="O27" i="49"/>
  <c r="G31" i="48"/>
  <c r="H31" i="48"/>
  <c r="I13" i="48"/>
  <c r="H11" i="49"/>
  <c r="G11" i="49"/>
  <c r="I10" i="49"/>
  <c r="J10" i="49"/>
  <c r="K10" i="49"/>
  <c r="L10" i="49"/>
  <c r="M10" i="49"/>
  <c r="N10" i="49"/>
  <c r="O10" i="49"/>
  <c r="P10" i="49"/>
  <c r="Q10" i="49"/>
  <c r="R10" i="49"/>
  <c r="F31" i="48" l="1"/>
  <c r="F11" i="49"/>
  <c r="G17" i="49" l="1"/>
  <c r="G27" i="49"/>
  <c r="G24" i="49"/>
  <c r="G19" i="48"/>
  <c r="F19" i="48" s="1"/>
  <c r="H18" i="48"/>
  <c r="I17" i="48"/>
  <c r="H23" i="48"/>
  <c r="O30" i="49"/>
  <c r="O32" i="49"/>
  <c r="J13" i="48" l="1"/>
  <c r="K13" i="48"/>
  <c r="H21" i="49" l="1"/>
  <c r="G21" i="49"/>
  <c r="F21" i="49" l="1"/>
  <c r="I14" i="49"/>
  <c r="J14" i="49"/>
  <c r="K14" i="49"/>
  <c r="L14" i="49"/>
  <c r="M14" i="49"/>
  <c r="N14" i="49"/>
  <c r="O14" i="49"/>
  <c r="P14" i="49"/>
  <c r="Q14" i="49"/>
  <c r="R14" i="49"/>
  <c r="I18" i="49"/>
  <c r="J18" i="49"/>
  <c r="K18" i="49"/>
  <c r="L18" i="49"/>
  <c r="M18" i="49"/>
  <c r="N18" i="49"/>
  <c r="O18" i="49"/>
  <c r="P18" i="49"/>
  <c r="Q18" i="49"/>
  <c r="R18" i="49"/>
  <c r="I22" i="49"/>
  <c r="J22" i="49"/>
  <c r="K22" i="49"/>
  <c r="L22" i="49"/>
  <c r="M22" i="49"/>
  <c r="N22" i="49"/>
  <c r="O22" i="49"/>
  <c r="P22" i="49"/>
  <c r="Q22" i="49"/>
  <c r="R22" i="49"/>
  <c r="G28" i="48"/>
  <c r="H28" i="48"/>
  <c r="I25" i="48"/>
  <c r="J25" i="48"/>
  <c r="K25" i="48"/>
  <c r="L25" i="48"/>
  <c r="M25" i="48"/>
  <c r="N25" i="48"/>
  <c r="O25" i="48"/>
  <c r="P25" i="48"/>
  <c r="Q25" i="48"/>
  <c r="R25" i="48"/>
  <c r="R16" i="44" s="1"/>
  <c r="J16" i="44" l="1"/>
  <c r="O16" i="44"/>
  <c r="I16" i="44"/>
  <c r="P16" i="44"/>
  <c r="M16" i="44"/>
  <c r="Q16" i="44"/>
  <c r="K16" i="44"/>
  <c r="N16" i="44"/>
  <c r="L16" i="44"/>
  <c r="F28" i="48"/>
  <c r="G16" i="44" l="1"/>
  <c r="H16" i="44"/>
  <c r="F16" i="44" l="1"/>
  <c r="H32" i="48"/>
  <c r="H27" i="49" l="1"/>
  <c r="G23" i="48"/>
  <c r="H26" i="48"/>
  <c r="G26" i="48"/>
  <c r="F27" i="49" l="1"/>
  <c r="F26" i="48"/>
  <c r="H35" i="49"/>
  <c r="G35" i="49"/>
  <c r="H34" i="49"/>
  <c r="G34" i="49"/>
  <c r="R33" i="49"/>
  <c r="Q33" i="49"/>
  <c r="P33" i="49"/>
  <c r="O33" i="49"/>
  <c r="N33" i="49"/>
  <c r="M33" i="49"/>
  <c r="L33" i="49"/>
  <c r="K33" i="49"/>
  <c r="J33" i="49"/>
  <c r="I33" i="49"/>
  <c r="H32" i="49"/>
  <c r="G32" i="49"/>
  <c r="H31" i="49"/>
  <c r="G31" i="49"/>
  <c r="H30" i="49"/>
  <c r="G30" i="49"/>
  <c r="R29" i="49"/>
  <c r="Q29" i="49"/>
  <c r="P29" i="49"/>
  <c r="O29" i="49"/>
  <c r="N29" i="49"/>
  <c r="M29" i="49"/>
  <c r="L29" i="49"/>
  <c r="K29" i="49"/>
  <c r="J29" i="49"/>
  <c r="I29" i="49"/>
  <c r="H28" i="49"/>
  <c r="G28" i="49"/>
  <c r="R26" i="49"/>
  <c r="Q26" i="49"/>
  <c r="P26" i="49"/>
  <c r="O26" i="49"/>
  <c r="N26" i="49"/>
  <c r="M26" i="49"/>
  <c r="L26" i="49"/>
  <c r="K26" i="49"/>
  <c r="J26" i="49"/>
  <c r="I26" i="49"/>
  <c r="H25" i="49"/>
  <c r="G25" i="49"/>
  <c r="H24" i="49"/>
  <c r="H23" i="49"/>
  <c r="G23" i="49"/>
  <c r="H20" i="49"/>
  <c r="G20" i="49"/>
  <c r="H19" i="49"/>
  <c r="G19" i="49"/>
  <c r="C19" i="49"/>
  <c r="H17" i="49"/>
  <c r="H16" i="49"/>
  <c r="G16" i="49"/>
  <c r="H15" i="49"/>
  <c r="G15" i="49"/>
  <c r="C14" i="49"/>
  <c r="H13" i="49"/>
  <c r="G13" i="49"/>
  <c r="H12" i="49"/>
  <c r="C10" i="49"/>
  <c r="O7" i="49" l="1"/>
  <c r="N7" i="49"/>
  <c r="Q7" i="49"/>
  <c r="I7" i="49"/>
  <c r="J7" i="49"/>
  <c r="K7" i="49"/>
  <c r="L7" i="49"/>
  <c r="H10" i="49"/>
  <c r="F12" i="49"/>
  <c r="G10" i="49"/>
  <c r="H22" i="49"/>
  <c r="M7" i="49"/>
  <c r="G22" i="49"/>
  <c r="P7" i="49"/>
  <c r="G14" i="49"/>
  <c r="H14" i="49"/>
  <c r="G18" i="49"/>
  <c r="H18" i="49"/>
  <c r="R7" i="49"/>
  <c r="H33" i="49"/>
  <c r="F24" i="49"/>
  <c r="G26" i="49"/>
  <c r="F25" i="49"/>
  <c r="H26" i="49"/>
  <c r="G29" i="49"/>
  <c r="F31" i="49"/>
  <c r="F28" i="49"/>
  <c r="F19" i="49"/>
  <c r="F30" i="49"/>
  <c r="H29" i="49"/>
  <c r="F35" i="49"/>
  <c r="F15" i="49"/>
  <c r="F16" i="49"/>
  <c r="F20" i="49"/>
  <c r="F32" i="49"/>
  <c r="G33" i="49"/>
  <c r="F34" i="49"/>
  <c r="F23" i="49"/>
  <c r="F17" i="49"/>
  <c r="F13" i="49"/>
  <c r="G7" i="49" l="1"/>
  <c r="H7" i="49"/>
  <c r="F10" i="49"/>
  <c r="F14" i="49"/>
  <c r="F26" i="49"/>
  <c r="F18" i="49"/>
  <c r="F22" i="49"/>
  <c r="F33" i="49"/>
  <c r="F29" i="49"/>
  <c r="F7" i="49" l="1"/>
  <c r="H42" i="48"/>
  <c r="G42" i="48"/>
  <c r="H41" i="48"/>
  <c r="G41" i="48"/>
  <c r="R40" i="48"/>
  <c r="R20" i="44" s="1"/>
  <c r="Q40" i="48"/>
  <c r="Q20" i="44" s="1"/>
  <c r="P40" i="48"/>
  <c r="P20" i="44" s="1"/>
  <c r="O40" i="48"/>
  <c r="O20" i="44" s="1"/>
  <c r="N40" i="48"/>
  <c r="N20" i="44" s="1"/>
  <c r="M40" i="48"/>
  <c r="M20" i="44" s="1"/>
  <c r="L40" i="48"/>
  <c r="L20" i="44" s="1"/>
  <c r="K40" i="48"/>
  <c r="K20" i="44" s="1"/>
  <c r="J40" i="48"/>
  <c r="J20" i="44" s="1"/>
  <c r="I40" i="48"/>
  <c r="I20" i="44" s="1"/>
  <c r="H39" i="48"/>
  <c r="G39" i="48"/>
  <c r="H38" i="48"/>
  <c r="G38" i="48"/>
  <c r="H37" i="48"/>
  <c r="G37" i="48"/>
  <c r="R36" i="48"/>
  <c r="R19" i="44" s="1"/>
  <c r="Q36" i="48"/>
  <c r="Q19" i="44" s="1"/>
  <c r="P36" i="48"/>
  <c r="P19" i="44" s="1"/>
  <c r="O36" i="48"/>
  <c r="O19" i="44" s="1"/>
  <c r="N36" i="48"/>
  <c r="N19" i="44" s="1"/>
  <c r="M36" i="48"/>
  <c r="M19" i="44" s="1"/>
  <c r="L36" i="48"/>
  <c r="L19" i="44" s="1"/>
  <c r="K36" i="48"/>
  <c r="K19" i="44" s="1"/>
  <c r="J36" i="48"/>
  <c r="J19" i="44" s="1"/>
  <c r="I36" i="48"/>
  <c r="I19" i="44" s="1"/>
  <c r="H35" i="48"/>
  <c r="G35" i="48"/>
  <c r="H34" i="48"/>
  <c r="G34" i="48"/>
  <c r="R33" i="48"/>
  <c r="R18" i="44" s="1"/>
  <c r="Q33" i="48"/>
  <c r="P33" i="48"/>
  <c r="P18" i="44" s="1"/>
  <c r="O33" i="48"/>
  <c r="N33" i="48"/>
  <c r="N18" i="44" s="1"/>
  <c r="M33" i="48"/>
  <c r="M18" i="44" s="1"/>
  <c r="L33" i="48"/>
  <c r="L18" i="44" s="1"/>
  <c r="K33" i="48"/>
  <c r="K18" i="44" s="1"/>
  <c r="J33" i="48"/>
  <c r="J18" i="44" s="1"/>
  <c r="I33" i="48"/>
  <c r="G32" i="48"/>
  <c r="F32" i="48" s="1"/>
  <c r="H30" i="48"/>
  <c r="H29" i="48" s="1"/>
  <c r="G30" i="48"/>
  <c r="R29" i="48"/>
  <c r="R17" i="44" s="1"/>
  <c r="Q29" i="48"/>
  <c r="Q17" i="44" s="1"/>
  <c r="P29" i="48"/>
  <c r="P17" i="44" s="1"/>
  <c r="O29" i="48"/>
  <c r="O17" i="44" s="1"/>
  <c r="N29" i="48"/>
  <c r="N17" i="44" s="1"/>
  <c r="M29" i="48"/>
  <c r="M17" i="44" s="1"/>
  <c r="L29" i="48"/>
  <c r="L17" i="44" s="1"/>
  <c r="K29" i="48"/>
  <c r="K17" i="44" s="1"/>
  <c r="J29" i="48"/>
  <c r="J17" i="44" s="1"/>
  <c r="I29" i="48"/>
  <c r="I17" i="44" s="1"/>
  <c r="H27" i="48"/>
  <c r="H25" i="48" s="1"/>
  <c r="G27" i="48"/>
  <c r="G25" i="48" s="1"/>
  <c r="C26" i="48"/>
  <c r="H24" i="48"/>
  <c r="G24" i="48"/>
  <c r="F23" i="48"/>
  <c r="H22" i="48"/>
  <c r="G22" i="48"/>
  <c r="R21" i="48"/>
  <c r="R15" i="44" s="1"/>
  <c r="Q21" i="48"/>
  <c r="Q15" i="44" s="1"/>
  <c r="P21" i="48"/>
  <c r="P15" i="44" s="1"/>
  <c r="O21" i="48"/>
  <c r="O15" i="44" s="1"/>
  <c r="N21" i="48"/>
  <c r="N15" i="44" s="1"/>
  <c r="M21" i="48"/>
  <c r="L21" i="48"/>
  <c r="L15" i="44" s="1"/>
  <c r="K21" i="48"/>
  <c r="J21" i="48"/>
  <c r="J15" i="44" s="1"/>
  <c r="I21" i="48"/>
  <c r="I15" i="44" s="1"/>
  <c r="C21" i="48"/>
  <c r="H20" i="48"/>
  <c r="G20" i="48"/>
  <c r="G18" i="48"/>
  <c r="R17" i="48"/>
  <c r="Q17" i="48"/>
  <c r="P17" i="48"/>
  <c r="O17" i="48"/>
  <c r="N17" i="48"/>
  <c r="M17" i="48"/>
  <c r="L17" i="48"/>
  <c r="K17" i="48"/>
  <c r="J17" i="48"/>
  <c r="I14" i="44"/>
  <c r="C17" i="48"/>
  <c r="H15" i="48"/>
  <c r="G15" i="48"/>
  <c r="H14" i="48"/>
  <c r="G14" i="48"/>
  <c r="R13" i="48"/>
  <c r="R12" i="44" s="1"/>
  <c r="Q13" i="48"/>
  <c r="Q12" i="44" s="1"/>
  <c r="P13" i="48"/>
  <c r="P12" i="44" s="1"/>
  <c r="O13" i="48"/>
  <c r="O12" i="44" s="1"/>
  <c r="N13" i="48"/>
  <c r="N12" i="44" s="1"/>
  <c r="M13" i="48"/>
  <c r="M12" i="44" s="1"/>
  <c r="L13" i="48"/>
  <c r="L12" i="44" s="1"/>
  <c r="K12" i="44"/>
  <c r="J12" i="44"/>
  <c r="I12" i="44"/>
  <c r="H12" i="48"/>
  <c r="G12" i="48"/>
  <c r="H11" i="48"/>
  <c r="G11" i="48"/>
  <c r="H10" i="48"/>
  <c r="G10" i="48"/>
  <c r="R9" i="48"/>
  <c r="R11" i="44" s="1"/>
  <c r="Q9" i="48"/>
  <c r="Q11" i="44" s="1"/>
  <c r="P9" i="48"/>
  <c r="P11" i="44" s="1"/>
  <c r="P10" i="44" s="1"/>
  <c r="O9" i="48"/>
  <c r="N9" i="48"/>
  <c r="N11" i="44" s="1"/>
  <c r="M9" i="48"/>
  <c r="L9" i="48"/>
  <c r="L11" i="44" s="1"/>
  <c r="K9" i="48"/>
  <c r="J9" i="48"/>
  <c r="J11" i="44" s="1"/>
  <c r="I9" i="48"/>
  <c r="N16" i="48" l="1"/>
  <c r="J16" i="48"/>
  <c r="P16" i="48"/>
  <c r="L16" i="48"/>
  <c r="R16" i="48"/>
  <c r="Q18" i="44"/>
  <c r="Q16" i="48"/>
  <c r="O18" i="44"/>
  <c r="O16" i="48"/>
  <c r="I18" i="44"/>
  <c r="I16" i="48"/>
  <c r="M15" i="44"/>
  <c r="M16" i="48"/>
  <c r="K15" i="44"/>
  <c r="K13" i="44" s="1"/>
  <c r="K16" i="48"/>
  <c r="H17" i="44"/>
  <c r="Q10" i="44"/>
  <c r="R10" i="44"/>
  <c r="N10" i="44"/>
  <c r="H15" i="44"/>
  <c r="H19" i="44"/>
  <c r="F11" i="48"/>
  <c r="L10" i="44"/>
  <c r="F12" i="48"/>
  <c r="J14" i="44"/>
  <c r="P14" i="44"/>
  <c r="P13" i="44" s="1"/>
  <c r="P9" i="44" s="1"/>
  <c r="H18" i="44"/>
  <c r="N14" i="44"/>
  <c r="N13" i="44" s="1"/>
  <c r="K14" i="44"/>
  <c r="Q14" i="44"/>
  <c r="G20" i="44"/>
  <c r="O14" i="44"/>
  <c r="G12" i="44"/>
  <c r="F12" i="44" s="1"/>
  <c r="L14" i="44"/>
  <c r="R14" i="44"/>
  <c r="R13" i="44" s="1"/>
  <c r="H20" i="44"/>
  <c r="K8" i="48"/>
  <c r="K11" i="44"/>
  <c r="K10" i="44" s="1"/>
  <c r="M8" i="48"/>
  <c r="M11" i="44"/>
  <c r="M10" i="44" s="1"/>
  <c r="I8" i="48"/>
  <c r="I11" i="44"/>
  <c r="O8" i="48"/>
  <c r="O11" i="44"/>
  <c r="O10" i="44" s="1"/>
  <c r="H11" i="44"/>
  <c r="J10" i="44"/>
  <c r="M14" i="44"/>
  <c r="G17" i="44"/>
  <c r="G19" i="44"/>
  <c r="F15" i="48"/>
  <c r="F27" i="48"/>
  <c r="F25" i="48" s="1"/>
  <c r="Q8" i="48"/>
  <c r="P8" i="48"/>
  <c r="H21" i="48"/>
  <c r="G40" i="48"/>
  <c r="G9" i="48"/>
  <c r="H40" i="48"/>
  <c r="H9" i="48"/>
  <c r="F35" i="48"/>
  <c r="F37" i="48"/>
  <c r="H36" i="48"/>
  <c r="H13" i="48"/>
  <c r="F30" i="48"/>
  <c r="L8" i="48"/>
  <c r="F39" i="48"/>
  <c r="F20" i="48"/>
  <c r="G17" i="48"/>
  <c r="F34" i="48"/>
  <c r="H33" i="48"/>
  <c r="J8" i="48"/>
  <c r="N8" i="48"/>
  <c r="R8" i="48"/>
  <c r="F41" i="48"/>
  <c r="F42" i="48"/>
  <c r="F14" i="48"/>
  <c r="F22" i="48"/>
  <c r="F24" i="48"/>
  <c r="G29" i="48"/>
  <c r="G36" i="48"/>
  <c r="F38" i="48"/>
  <c r="H17" i="48"/>
  <c r="F10" i="48"/>
  <c r="F18" i="48"/>
  <c r="G13" i="48"/>
  <c r="G21" i="48"/>
  <c r="G33" i="48"/>
  <c r="F17" i="48" l="1"/>
  <c r="Q13" i="44"/>
  <c r="Q9" i="44" s="1"/>
  <c r="H8" i="48"/>
  <c r="O13" i="44"/>
  <c r="O9" i="44" s="1"/>
  <c r="G15" i="44"/>
  <c r="H16" i="48"/>
  <c r="G18" i="44"/>
  <c r="F18" i="44" s="1"/>
  <c r="G16" i="48"/>
  <c r="M13" i="44"/>
  <c r="M9" i="44" s="1"/>
  <c r="F17" i="44"/>
  <c r="L9" i="44"/>
  <c r="G8" i="48"/>
  <c r="K9" i="44"/>
  <c r="G14" i="44"/>
  <c r="F29" i="48"/>
  <c r="H10" i="44"/>
  <c r="F19" i="44"/>
  <c r="R9" i="44"/>
  <c r="N9" i="44"/>
  <c r="O7" i="48"/>
  <c r="I7" i="48"/>
  <c r="K7" i="48"/>
  <c r="F40" i="48"/>
  <c r="AB12" i="48"/>
  <c r="G11" i="44"/>
  <c r="F11" i="44" s="1"/>
  <c r="I10" i="44"/>
  <c r="Y12" i="48"/>
  <c r="X12" i="48"/>
  <c r="F33" i="48"/>
  <c r="AC12" i="48"/>
  <c r="F36" i="48"/>
  <c r="M7" i="48"/>
  <c r="AA12" i="48"/>
  <c r="Z12" i="48"/>
  <c r="I13" i="44"/>
  <c r="F20" i="44"/>
  <c r="H14" i="44"/>
  <c r="J9" i="44"/>
  <c r="F13" i="48"/>
  <c r="Q7" i="48"/>
  <c r="P7" i="48"/>
  <c r="L7" i="48"/>
  <c r="F21" i="48"/>
  <c r="N7" i="48"/>
  <c r="J7" i="48"/>
  <c r="R7" i="48"/>
  <c r="F9" i="48"/>
  <c r="F15" i="44" l="1"/>
  <c r="F13" i="44" s="1"/>
  <c r="G13" i="44"/>
  <c r="G9" i="44" s="1"/>
  <c r="F9" i="44" s="1"/>
  <c r="H7" i="48"/>
  <c r="F16" i="48"/>
  <c r="G7" i="48"/>
  <c r="AD12" i="48"/>
  <c r="G10" i="44"/>
  <c r="F10" i="44" s="1"/>
  <c r="I9" i="44"/>
  <c r="F14" i="44"/>
  <c r="F8" i="48"/>
  <c r="F7" i="48" l="1"/>
  <c r="C15" i="44"/>
  <c r="C14" i="44" l="1"/>
</calcChain>
</file>

<file path=xl/sharedStrings.xml><?xml version="1.0" encoding="utf-8"?>
<sst xmlns="http://schemas.openxmlformats.org/spreadsheetml/2006/main" count="498" uniqueCount="217">
  <si>
    <t>TT</t>
  </si>
  <si>
    <t>Tổng Quy mô (ha/con/m3/....)</t>
  </si>
  <si>
    <t>Mục tiêu</t>
  </si>
  <si>
    <t>Dự kiến  kết quả đạt được</t>
  </si>
  <si>
    <t>Tổng kinh phí</t>
  </si>
  <si>
    <t>Tạo vùng sản xuất hàng hoá tập trung nhằm đáp ứng sản phẩm cho thị trường, tăng thêm thu nhập cho bà con nông dân. Mặt khác đáp ứng nhu cầu  gạo ăn, chế biến sản phẩm bún, bánh... bản địa, giữ gìn sản phẩm đặc sản của địa phương. Xây dựng thương hiệu nông sản địa phương.
- Nhằm bảo tồn, phát triển giống lúa địa phương từ đó chủ động nguồn giống tại chỗ, chọn lọc được những dòng thuần có năng suất cao, ổn định để phục vụ sản xuất. Giúp nâng cao năng suất, sản lượng cây trồng, từ đó góp phần nâng cao hiệu quả kinh tế cho người nông dân</t>
  </si>
  <si>
    <t>Mô hình cá lúa thích ứng với biến đổi khí hậu</t>
  </si>
  <si>
    <t>Tận dụng tối đa diện tích đất canh tác tăng giá trị kinh tế trên cùng đơn vị diện tích sản xuất; tạo nguồn thực phẩm kép Gạo -  cá, giảm chi phí đâu tư thức ăn  cho cá và phân bón cho lúa, giúp duy trì hệ cân bằng sinh thái, giảm sâu bệnh cho lúa và dịch bệnh cho cá.</t>
  </si>
  <si>
    <t>Mô hình sản xuất nông nghiệp gắn với du lịch trải nghiệm và cộng đồng</t>
  </si>
  <si>
    <t>Mô hình nuôi ong mật dưới tán cây ăn quả kết hợp du lịch sinh thái,   tạo vùng nguyên liệu xây dựng sản phẩm mật ong OCOP</t>
  </si>
  <si>
    <t>- Nhằm phát triển loại hình sinh thái trải nghiệm, tạo điểm nhấn hấp dẫn du khách, bảo tồn văn hóa địa phương, nâng cao ý thức bảo vệ rừng- Tạo ra sản phẩm mật ong có chất lượng cao, hướng tới xây dựng thương hiệu mật ong OCOP an toàn, tốt cho sức khỏe người tiêu dùng. Bên cạnh giá trị từ mật, việc nuôi ong còn mang lại hiệu quả về môi trường sinh thái như giúp thụ phấn cho cây trồng, tăng năng suất, chất lượng sản phẩm, bảo vệ tính đa dạng sinh học của môi trường tự nhiên.
- Tận dụng lợi thế đa dạng nguồn hoa rừng, cây ăn quả, cây dược liệu, cây lâm nghiệp...</t>
  </si>
  <si>
    <t>Mô hình chăn nuôi dê sinh sản theo hướng bán chăn thả hướng tới phát triển du lịch sinh thái bằng trải nghiệm nông nghiệp độc đáo.</t>
  </si>
  <si>
    <t>Kết hợp hài hòa giữa chăn nuôi dê hiệu quả và hình thức bán chăn thả tận dụng nguồn thức ăn tự nhiên, góp phần nâng cao nhận thức của người dân thay đổi tư duy từ hình thức chăn thả tự do chuyển dần sang hình thức bán chăn thả và nuôi nhốt, đảm bảo an toàn sinh học. Đồng thời mô hình hướng tới phát triển du lịch trải nghiệm, nơi du khách được tham quan, tìm hiểu và trực tiếp tương tác với đàn dê trong không gian nông trại nông thôn. Qua đó, không chỉ tạo nguồn thu nhập đa dạng từ thịt, các sản phẩm chế biến từ dê và dịch vụ du lịch, mà còn góp phần khai thác, phát huy tiềm năng kinh tế nông nghiệp đặc trưng của địa phương.</t>
  </si>
  <si>
    <t>Xây dựng khoảng 02 mô hình, 60 con/mô hình. Tỉ lệ đẻ 1,5 con/lứa, tỷ lệ sống &gt;90%. Hiệu quả kinh tế tăng ≥10% so với ngoài mô hình.</t>
  </si>
  <si>
    <t>Mô hình canh tác bền vững cây công nghiệp, cây có củ tạo vùng nguyên liệu chế biến gắn thị trường tiêu thụ sản phẩm</t>
  </si>
  <si>
    <t>Mô hình chăn nuôi theo hướng tuần hoàn an toàn dịch bệnh theo chuỗi giá trị dựa vào quản lý cộng đồng</t>
  </si>
  <si>
    <t>Xây dựng Mô hình phát triển kinh tế, mô hình giống đặc sản địa phương</t>
  </si>
  <si>
    <t>Mô hình ứng dụng công nghệ BIOFLOC nuôi cá, tôm trong ao</t>
  </si>
  <si>
    <t>Phát triển đối tượng nuôi mới có hiệu quả kinh tế cao nâng cao, đa dạng hóa sản phẩm thủy sản, tăng năng suất và sản lượng cá, tôm bằng công nghệ Biofloc trong điều kiện nuôi thâm canh, giảm thiểu ô nhiễm môi trường nước, dịch bệnh góp phần tạo nên sản phẩm sạch cung cấp ra thị trường, nâng cao chất lượng sản phẩm giảm chi phí đầu tư nâng cao thu thu nhập cho người dân, nâng cao nhận thức cộng đồng về nuôi trồng thủy sản theo hướng an toàn, bền vững, hiệu quả cân bằng hệ sinh thái trong ao.</t>
  </si>
  <si>
    <t>Xây dựng khoảng 02 mô hình, 5000m²/mô hình. Tỷ lệ sống đạt ≥75%. Hiệu quả kinh tế tăng ≥10% so với ngoài mô hình.</t>
  </si>
  <si>
    <t>Mô hình nuôi cá trong lồng bè trên sông, hồ chứa</t>
  </si>
  <si>
    <t>Khai thác hợp lý tiềm năng mặt nước sông, hồ chứa để phát triển nuôi trồng thủy sản bền vững kết hợp bảo vệ môi trường sinh thái và phát triển kinh tế xã hội.</t>
  </si>
  <si>
    <t>NSNN</t>
  </si>
  <si>
    <t>Đối ứng</t>
  </si>
  <si>
    <t>Năm 2026</t>
  </si>
  <si>
    <t>Năm 2027</t>
  </si>
  <si>
    <t>Năm 2028</t>
  </si>
  <si>
    <t>Năm 2029</t>
  </si>
  <si>
    <t>Năm 2030</t>
  </si>
  <si>
    <t>I</t>
  </si>
  <si>
    <t>II</t>
  </si>
  <si>
    <t>Xây dựng khoảng 03 mô hình, 5000m²/mô hình. Tỷ lệ sống đạt ≥75%,  tốc độ tăng trưởng bình quân 80 -100g/ con/ tháng. Hiệu quả kinh tế tăng ≥10% so với ngoài mô hình, tập huấn nâng cao năng lực cho 45 lượt nông dân</t>
  </si>
  <si>
    <t>400 đàn/4mô hình /4 năm</t>
  </si>
  <si>
    <t>Xây dựng khoảng 04 mô hình, 100 đàn/mô hình. Sản lượng 900 lít mật/năm. Hiệu quả kinh tế tăng ≥10% so với ngoài mô hình.</t>
  </si>
  <si>
    <t>120 con/2 mô hình/4 năm</t>
  </si>
  <si>
    <t>4000 con/2 mô hình/4 năm</t>
  </si>
  <si>
    <t>Xây dựng khoảng 02 mô hình, 2.000 con/mô hình. Tỷ lệ sống: ≥ 90%, tỷ lệ đẻ ≥ 80%, tỷ lệ ấp nở ≥ 80% . Hiệu quả kinh tế tăng ≥10% so với ngoài mô hình.</t>
  </si>
  <si>
    <t>4.000 con/2 mô hình/ 4 năm</t>
  </si>
  <si>
    <t>2,5ha/ 5 mô hình/5 năm</t>
  </si>
  <si>
    <t>- Giúp người dân tiếp nhận và áp dụng được kỹ thuật chăn nuôi gà bản địa sinh sản nhằm cung cấp nguồn con giống tại chỗ, dần thay đổi tư duy chăn nuôi nhỏ lẻ sang chăn nuôi quy mô lớn, tập trung, quản lý theo quy trình an toàn sinh học, từng bước chuyển đổi  phát triển vùng nguyên liệu đảm bảo tiêu chuẩn vệ sinh an toàn thực phẩm, đáp ứng nhu cầu phát triển sản phẩm OCOP.
- Góp phần thực hiện hiệu quả Chương trình tái cơ cấu ngành nông nghiệp gắn với xây dựng nông thôn mới trên địa bàn</t>
  </si>
  <si>
    <t>- Giúp người dân tiếp nhận và áp dụng được kỹ thuật chăn nuôi  vịt sinh sản nhằm cung cấp nguồn con giống tại chỗ, dần thay đổi tư duy chăn nuôi nhỏ lẻ sang chăn nuôi quy mô lớn, tập trung, quản lý theo quy trình an toàn sinh học, từng bước chuyển đổi  phát triển vùng nguyên liệu đảm bảo tiêu chuẩn vệ sinh an toàn thực phẩm, đáp ứng nhu cầu phát triển sản phẩm OCOP.
- Đồng thời giúp bảo tồn giống vịt cỏ địa phương, phát triển đàn giống có hiệu quả.</t>
  </si>
  <si>
    <t>Nội dung hoạt động 
(Tên mô hình/tiểu dự án)</t>
  </si>
  <si>
    <t>THÔNG TIN TUYÊN TRUYỀN, ĐÀO TẠO TẬP HUẤN</t>
  </si>
  <si>
    <t>XÂY DỰNG VÀ NHÂN RỘNG MÔ HÌNH</t>
  </si>
  <si>
    <t>2.1</t>
  </si>
  <si>
    <t>2.2</t>
  </si>
  <si>
    <t>1.1</t>
  </si>
  <si>
    <t>1.2</t>
  </si>
  <si>
    <t>1.3</t>
  </si>
  <si>
    <t>Mô hình thủy sản</t>
  </si>
  <si>
    <t>Bồi dưỡng đào tạo tập huấn</t>
  </si>
  <si>
    <t>Tổ chức đoàn khảo sát học tập kinh nghiệm</t>
  </si>
  <si>
    <t>Tọa đàm Khuyến nông</t>
  </si>
  <si>
    <t>Mô hình sản xuất lúa giống, thương phẩm chất lượng cao (lúa bản địa) gắn với sản phẩm đặc sản của địa phương liên kết thị trường tiêu thụ sản phẩm,</t>
  </si>
  <si>
    <t>2.3</t>
  </si>
  <si>
    <t>3.1</t>
  </si>
  <si>
    <t>3.2</t>
  </si>
  <si>
    <t>3.3</t>
  </si>
  <si>
    <t>4.1</t>
  </si>
  <si>
    <t>4.2</t>
  </si>
  <si>
    <t>4.3</t>
  </si>
  <si>
    <t>5.1</t>
  </si>
  <si>
    <t>5.2</t>
  </si>
  <si>
    <t>Mô hình trồng cây dược liệu theo hướng lâm nghiệp đa chức năng</t>
  </si>
  <si>
    <t>6.1</t>
  </si>
  <si>
    <t>6.2</t>
  </si>
  <si>
    <t>6.3</t>
  </si>
  <si>
    <t>Xây dựng trang thông tin điện tử của  Trung tâm khuyến nông tỉnh Cao Bằng</t>
  </si>
  <si>
    <t xml:space="preserve">Quy mô </t>
  </si>
  <si>
    <t>Chia ra các năm</t>
  </si>
  <si>
    <t>Tổng cả giai đoạn</t>
  </si>
  <si>
    <t>Tuyên truyền chủ trương chính sách của Đảng, pháp luật của nhà nước về phát triển nông nghiệp nông thôn, phổ biến tiến bộ khoa học kỹ thuật, các gương sản xuất giỏi, các mô hình hay, trao đổi kinh nghiệm trong sản xuất và công tác Khuyến nông. Tuyên truyền định hướng phát triển nông nghiệp, thông tin giá cả thị trường, lịch nông vụ, giới thiệu và quảng bá sản phẩm nông nghiệp của tỉnh</t>
  </si>
  <si>
    <t xml:space="preserve">Cập nhật, đăng tải 120 tin, bài /năm về hoạt động  thông tin tuyên truyền các chủ trương chính sách về nông nghiệp, nông thôn, truyền tải các kiến thức khoa học kỹ thuật, kinh nghiệm sản xuất, quảng bá, kết nối nông sản tỉnh Cao Bằng. </t>
  </si>
  <si>
    <t>Nâng cao sự hiểu biết của các doanh nghiệp, hợp tác xã, tổ khuyến nông cộng đồng, nông dân về các chủ trương đường lối của Đảng, chính sách pháp luật của Nhà nước; Các kết quả nghiên cứu, các tiến bộ kỹ thuật mới về giống cây trồng, vật nuôi, thủy sản đem lại giá trị kinh tế cao; kinh nghiệm về phát triển sản xuất, chế biến và tiêu thụ sản phẩm tại địa phương. Trao đổi kinh nghiệm và tìm ra giải pháp để nâng cao chất lượng, phát triển các mô hình nông, lâm, ngư nghiệp theo hướng bền vững.</t>
  </si>
  <si>
    <t>Tổ chức được 03 cuộc Tọa đàm, 01 cuộc/năm, 80 đại biểu/cuộc.</t>
  </si>
  <si>
    <t xml:space="preserve">Tạo điều kiện cho đội ngũ cán bộ quản lý, cán bộ khuyến nông, cán bộ làm công tác nông nghiệp cơ sở, thành viên Tổ khuyến nông cộng đồng và nông dân có điều kiện tiếp cận các mô hình mới, có hiệu quả nhằm nâng cao nhận thức... áp dụng vào thực tiễn sản xuất tại địa phương. </t>
  </si>
  <si>
    <t>Đào tạo, tập huấn nâng cao năng lực hoạt động, nghiệp vụ và kỹ thuật chuyên ngành cho hệ thống khuyến nông cơ sở (cấp tỉnh)</t>
  </si>
  <si>
    <t>Tập huấn tổ chức sản xuất hàng hoá và phổ biến một số tiến bộ kỹ thuật mới đối với cây trồng, vật nuôi, thuỷ sản chủ lực, đặc sản của từng địa phương (Cấp xã)</t>
  </si>
  <si>
    <t xml:space="preserve">Nhằm nâng cao năng lực cho đội ngũ cán bộ khuyến nông các cấp, cán bộ nông nghiệp, cộng tác viên khuyến nông cơ sở, thành viên tổ khuyến nông cộng đồng, nông dân... Đáp ứng yêu cầu nhiệm vụ. </t>
  </si>
  <si>
    <t xml:space="preserve">Nhằm cung cấp kiến thức khoa học kỹ thuật mới, năng lực tổ chức sản xuất áp dụng các tiến bộ khoa học kỹ thuật về sản xuất nông nghiệp...  Trên các đối tượng cây trồng, vật nuôi, thuỷ sản chủ lực, đặc sản của từng địa phương. </t>
  </si>
  <si>
    <t xml:space="preserve">Tập huấn cho 720 lượt học viên tham gia. </t>
  </si>
  <si>
    <t xml:space="preserve">Tập huấn cho 3.000 lượt học viên tham gia </t>
  </si>
  <si>
    <t>24 lớp</t>
  </si>
  <si>
    <t>100 lớp</t>
  </si>
  <si>
    <t>03 cuộc</t>
  </si>
  <si>
    <t>ĐVT: Triệu đồng</t>
  </si>
  <si>
    <t>03 mô hình, diện tích 1,5 ha</t>
  </si>
  <si>
    <t>01 mô hình 110 con</t>
  </si>
  <si>
    <t>02 mô hình 6000 con</t>
  </si>
  <si>
    <t>04 mô hình 12 ha</t>
  </si>
  <si>
    <t>Mô hình trồng và chăm sóc cây hồi ghép tạo vùng nguyên liệu tập trung cho nhà máy chế biến tinh dầu</t>
  </si>
  <si>
    <t>05 mô hình 2,5 ha</t>
  </si>
  <si>
    <t>01 mô hình 0,5 ha</t>
  </si>
  <si>
    <t>Nhằm phát triển loại hình sinh thái trải nghiệm, tạo điểm nhấn hấp dẫn du khách, bảo tồn văn hóa địa phương, nâng cao ý thức bảo vệ rừng- Tạo ra sản phẩm mật ong có chất lượng cao, hướng tới xây dựng thương hiệu mật ong OCOP an toàn, tốt cho sức khỏe người tiêu dùng. Bên cạnh giá trị từ mật, việc nuôi ong còn mang lại hiệu quả về môi trường sinh thái như giúp thụ phấn cho cây trồng, tăng năng suất, chất lượng sản phẩm, bảo vệ tính đa dạng sinh học của môi trường tự nhiên.
- Tận dụng lợi thế đa dạng nguồn hoa rừng, cây ăn quả, cây dược liệu, cây lâm nghiệp...</t>
  </si>
  <si>
    <t>01 mô hình 100 đàn</t>
  </si>
  <si>
    <t>01 mô hình 60 con</t>
  </si>
  <si>
    <t>Bảo tồn, duy trì, phát triển nguồn gen giống lợn quý địa phương, đồng thời góp phần nâng cao kiến thức cho người chăn nuôi. 
Tạo ra sản phẩm an toàn, đảm bảo vệ sinh môi trường, hạn chế dịch bệnh, góp phần phát triển chăn nuôi lợn bản địa ở miền núi ngày càng hiệu quả. 
Tận dụng chất thải chăn nuôi được xử lý, tái sử dụng trong nông nghiệp giảm chi phí đầu tư phân bón cho cây trồng.</t>
  </si>
  <si>
    <t>01 mô hình 150 con</t>
  </si>
  <si>
    <t>Nhằm tạo nguồn giống tốt và tăng thu nhập cho nông dân, đồng thời góp phần chuyển đổi chăn nuôi theo hướng an toàn, bền vững. Giúp người nông dân chủ động nguồn con giống an toàn, sạch bệnh, giảm sự phụ thuộc vào nguồn giống bên ngoài và khôi phục lại đàn lợn sau dịch bệnh.</t>
  </si>
  <si>
    <t>Xây dựng khoảng 01 mô hình, 110 con/mô hình. Lợn nái phối giống &gt;80%, số con đẻ  trên lứa ≥10 con/ lứa, trọng ;lượng sơ sinh theo tiêu chuẩn giống. Hiệu quả kinh tế tăng ≥10% so với ngoài mô hình.</t>
  </si>
  <si>
    <t>01 mô hình 3000 con</t>
  </si>
  <si>
    <t>01mô hình 3000 con</t>
  </si>
  <si>
    <t>01 mô hình 2000 con</t>
  </si>
  <si>
    <r>
      <t>01 mô hình 500 m</t>
    </r>
    <r>
      <rPr>
        <vertAlign val="superscript"/>
        <sz val="12"/>
        <rFont val="Times New Roman"/>
        <family val="1"/>
      </rPr>
      <t>3</t>
    </r>
  </si>
  <si>
    <t>Chi tiết kinh phí theo năm</t>
  </si>
  <si>
    <t>01 mô hình 10 ha</t>
  </si>
  <si>
    <t>01 mô hình 05 ha</t>
  </si>
  <si>
    <t>Giúp cho người nông dân địa phương có cơ hội tiếp cận và áp dụng công nghệ thâm canh cây ăn quả cho năng suất, chất lượng cao, an toàn, đáp ứng nhu cầu người tiêu dùng nâng cao hiệu quả kinh tế, cải thiện đời sống nhân dân. Xây dựng thương hiệu nông sản địa phương.</t>
  </si>
  <si>
    <t>Nhằm gia tăng giá trị cho cây có củ, đảm bảo đầu ra ổn định, nâng cao thu nhập cho nông dân, phát triển bền vững ngành nông nghiệp và xây dựng thương hiệu nông sản địa phương.</t>
  </si>
  <si>
    <t>Nhằm lựa chọn được giống mới có năng suất, chất lượng cao hơn phù hợp với điều kiện thổ nhưỡng, khí hậu tại địa phương. Giúp cho bà con nông dân trồng giống mới, mở rộng diện tích phát triển vùng trồng thành vùng sản xuất hàng hoá tập trung để tăng thêm thu nhập cho các hộ gia đình, nâng cao hiệu quả kinh tế cho người dân địa phương. Xây dựng thương hiệu nông sản địa phương.</t>
  </si>
  <si>
    <t xml:space="preserve">01 mô hình 10 ha </t>
  </si>
  <si>
    <t xml:space="preserve">Mô hình sản xuất đậu đỗ gắn với thị trường tiêu thụ sản phẩm, tạo vùng nguyên liệu sản phẩm OCOP (Lạc, đậu đỗ...), </t>
  </si>
  <si>
    <t>Mô hình trồng và chăm sóc cây trám ghép bảo tồn sản phẩm đặc hữu địa phương hướng tới phát triển vùng hàng hóa</t>
  </si>
  <si>
    <t xml:space="preserve">1 mô hình 10 ha </t>
  </si>
  <si>
    <t xml:space="preserve">Nâng cao thu nhập và đời sống cho người dân thông qua việc phát triển cây trồng có giá trị kinh tế cao, đồng thời bảo tồn và phát huy giá trị cây trồng bản địa. </t>
  </si>
  <si>
    <t>02 mô hình 06 ha</t>
  </si>
  <si>
    <t>01 mô hình 03 ha</t>
  </si>
  <si>
    <t>Mô hình trồng và chăm sóc cây quế tạo vùng nguyên liệu tập trung cho nhà máy chế biến tinh dầu</t>
  </si>
  <si>
    <t xml:space="preserve">Mô hình trồng và chăm sóc cây dược liệu dưới tán rừng, trên nương rẫy (Khôi nhung tía, gừng, cát sâm...), </t>
  </si>
  <si>
    <t>Chuyển đổi, thay thế diện tích cây trồng có giá trị kinh tế thấp chuyển sang loại giống cây trồng có giá trị kinh tế cao, mang lại nguồn thu nhập ổn định cuộc sống cho người dân, cung cấp nguyên liệu cho nhà máy chế biến tinh dầu tạo hướng đi bền vững cho phát triển nông lâm nghiệp tại địa phương</t>
  </si>
  <si>
    <t>Góp phần chuyển đổi cơ cấu cây trồng có giá trị và phát triển bền vững, không những tạo thêm thu nhập cho người dân, từng bước mở rộng và nâng cao hiệu quả kinh tế, cung cấp nguyên liệu cho nhà máy sản xuất và chế biến tinh dầu mà còn góp phần quan trọng vào công tác quản lý, bảo vệ và phát triển rừng của địa phương.</t>
  </si>
  <si>
    <t>Mang lại lợi ích kinh tế cho người dân, góp phần bảo tồn nguồn gen quý, bảo vệ đa dạng sinh học.</t>
  </si>
  <si>
    <t>01 cuộc</t>
  </si>
  <si>
    <t>20 lớp</t>
  </si>
  <si>
    <t>ĐÀO TẠO TẬP HUẤN, THÔNG TIN TUYÊN TRUYỀN</t>
  </si>
  <si>
    <t>Thông tin, tuyên truyền</t>
  </si>
  <si>
    <t>Bồi dưỡng, đào tạo, tập huấn</t>
  </si>
  <si>
    <t>03 mô hình 09 ha</t>
  </si>
  <si>
    <t>Xây dựng khoảng 05 mô hình, 5000m²/mô hình. Tỷ lệ sống đạt ≥75%. Hiệu quả kinh tế tăng ≥10% so với ngoài mô hình.</t>
  </si>
  <si>
    <t>Mô hình chăn nuôi lợn sinh sản theo hướng an toàn sinh học phục vụ tái đàn sau dịch tả lợn Châu Phi</t>
  </si>
  <si>
    <t>Mô hình trồng mới và chăm sóc cây ăn quả ôn đới (Lê, mận máu , đào...) gắn với du lịch sinh thái tại các xã vùng cao</t>
  </si>
  <si>
    <t>04 lớp</t>
  </si>
  <si>
    <t>05 lớp</t>
  </si>
  <si>
    <t>TỔNG KINH PHÍ (I+II)</t>
  </si>
  <si>
    <t>Mô hình chăn nuôi gia cầm, thuỷ cầm sinh sản tuần hoàn cung cấp nguồn con giống tại chỗ hướng tới xây dựng sản phẩm trứng OCOP</t>
  </si>
  <si>
    <t xml:space="preserve">Phụ lục II: TỔNG HỢP KINH PHÍ THỰC HIỆN KẾ HOẠCH  KHUYẾN NÔNG GIAI ĐOẠN 2026-2030
</t>
  </si>
  <si>
    <t xml:space="preserve">Phụ lục III: TỔNG HỢP KINH PHÍ THỰC HIỆN KẾ HOẠCH  KHUYẾN NÔNG GIAI ĐOẠN 2026-2030
NGUỒN NGÂN SÁCH ĐỊA PHƯƠNG
</t>
  </si>
  <si>
    <t xml:space="preserve">Phụ lục IV: TỔNG HỢP KINH PHÍ THỰC HIỆN KẾ HOẠCH  KHUYẾN NÔNG GIAI ĐOẠN 2026-2030
NGUỒN CHƯƠNG TRÌNH MỤC TIÊU QUỐC GIA VÀ CÁC NGUỒN KHÁC
</t>
  </si>
  <si>
    <t>7.1</t>
  </si>
  <si>
    <t>7.2</t>
  </si>
  <si>
    <t>Mô hình chăn nuôi lợn thương phẩm tuần hoàn, theo hướng an toàn sinh học dựa vào quản lý cộng đồng, bổ sung chế phẩm sinh học xử lý phân</t>
  </si>
  <si>
    <t xml:space="preserve">Mô hình chăn nuôi gia cầm, thủy cầm thương phẩm tuần hoàn dưới tán cây (Cây rừng,cây ăn quả) </t>
  </si>
  <si>
    <t>Mô hình chăn nuôi gia cầm, thủy cầm thương phẩm tuần hoàn dưới tán cây (cây rừng, cây ăn quả...)</t>
  </si>
  <si>
    <t>Mô hình chăn nuôi gia cầm, thủy cầm sinh sản tuần hoàn cung cấp nguồn con giống tại chỗ hướng tới xây dựng sản phẩm trứng OCOP</t>
  </si>
  <si>
    <t xml:space="preserve"> Mô hình trồng và chăm sóc cây trám ghép bảo tồn sản phẩm đặc hữu địa phương hướng tới phát triển vùng hàng hóa</t>
  </si>
  <si>
    <t>Mô hình xử lý bã thải dong riềng tạo nguồn phân bón hữu cơ cho cây trồng bằng chế phẩm vi sinh</t>
  </si>
  <si>
    <t>01 đoàn</t>
  </si>
  <si>
    <t>01mô hình 10 ha</t>
  </si>
  <si>
    <t>02 mô hình, diện tích 10 ha</t>
  </si>
  <si>
    <t>Xây dựng khoảng 02 mô hình, khoảng 5 ha/ mô hình, được chuyển giao tiến bộ kỹ thuật cho khoảng lượt người về kỹ thuật trồng chăm sóc cây ăn quả an toàn,  kết thúc giai đoạn kiến thiết cơ bản, hiệu quả kinh tế tăng ≥5% so với sản xuất đại trà</t>
  </si>
  <si>
    <t>04 mô hình 40 ha</t>
  </si>
  <si>
    <t xml:space="preserve"> Xây dựng khoảng 04 mô hình, khoảng 10ha/mô hình;  áp dụng tiến bộ kỹ thuật vào sản xuất, hiệu quả kinh tế tăng ≥ 5% so với bên ngoài mô hình.  </t>
  </si>
  <si>
    <t xml:space="preserve">Mô hình chăn gia cầm, thủy cầm thương phẩm tuần hoàn dưới tán cây (quế, hồi, cây ăn quả) </t>
  </si>
  <si>
    <t>Phụ lục I: DANH MỤC NHIỆM VỤ THỰC HIỆN CHƯƠNG TRÌNH KHUYẾN NÔNG GIAI ĐOẠN 2026-2030</t>
  </si>
  <si>
    <t>120 tin bài</t>
  </si>
  <si>
    <t>Giảm thiểu ô nhiễm môi trường do bã thải, vừa tạo ra nguồn phân bón hữu cơ chất lượng cao và tăng hiệu quả kinh tế cho nông nghiệp</t>
  </si>
  <si>
    <t>Mô hình chăn nuôi lợn thương phẩm  tuần hoàn, theo hướng an toàn sinh học dựa vào quản lý cộng đồng, bổ sung chế phẩm sinh học xử lý phân</t>
  </si>
  <si>
    <t xml:space="preserve">Tăng cơ cấu giống gia cầm, thủy cầm tại địa phương, giúp người chăn nuôi, góp phần nâng cao hiệu quả kinh tế cho người chăn nuôi.
</t>
  </si>
  <si>
    <t>Mô hình sản xuất lúa thuần hướng tới phát triển nền nông nghiệp bền vững</t>
  </si>
  <si>
    <t>Mô hình sản xuất  lúa thuần chất lượng (lúa nhật, lúa nếp ...) theo hướng hữu cơ phát triển nền nông nghiệp bền vững</t>
  </si>
  <si>
    <t>Mô hình sản xuất lúa theo hướng hữu cơ không chỉ giúp nông dân tạo ra sản phẩm sạch mà còn giảm chi phí sản xuất, góp phần cải tạo đất, nâng cao giá trị hạt gạo, tạo sản phẩm an toàn cho người tiêu dùng, đáp ứng thị trường xuất khẩu, tạo thương hiệu cho địa phương, tăng thu nhập cho nông hộ. Mô hình sản xuất lúa theo hướng hữu cơ được xem là bước chuyển dịch tích cực trong sản xuất, từng bước góp phần xây dựng được thương hiệu lúa, gạo sạch trên thị trường.
Chuyển đổi cơ cấu giống lúa mới, thay đổi tập quán canh tác, nâng cao năng suất sản lượng, chất lượng và giá trị sản phẩm trên đơn vị diện tích.</t>
  </si>
  <si>
    <t>Mô hình trồng lúa theo hướng hữu cơ phát triển nền nông nghiệp bền vững</t>
  </si>
  <si>
    <t>- Giúp người dân tiếp nhận và áp dụng được kỹ thuật chăn nuôi  gia cầm, thủy cầm sinh sản nhằm cung cấp nguồn con giống tại chỗ, dần thay đổi tư duy chăn nuôi nhỏ lẻ sang chăn nuôi quy mô lớn, tập trung, quản lý theo quy trình an toàn sinh học, từng bước chuyển đổi  phát triển vùng nguyên liệu đảm bảo tiêu chuẩn vệ sinh an toàn thực phẩm, đáp ứng nhu cầu phát triển sản phẩm OCOP.</t>
  </si>
  <si>
    <t>Tổ chức đoàn khảo sát học tập cho 120 lượt người là các cán bộ khuyến nông, cán bộ quản lý ngành nông nghiệp, HTX, THT, nông dân… được tham quan, khảo sát học tập.</t>
  </si>
  <si>
    <t>Xây dựng khoảng 07 mô hình, 3.000 con/mô hình. Tỷ lệ sống: ≥ 90%, khối lượng cơ thể đạt tiêu chuẩn theo tiêu chuẩn kỹ thuật về giống. Hiệu quả kinh tế tăng ≥10% so với ngoài mô hình.</t>
  </si>
  <si>
    <t>05 mô hình 10000 con</t>
  </si>
  <si>
    <t>Xây dựng khoảng 05 mô hình, 2.000 con/mô hình. Tỷ lệ sống: ≥ 90%, tỷ lệ đẻ ≥ 80%, tỷ lệ ấp nở ≥ 80% . Hiệu quả kinh tế tăng ≥10% so với ngoài mô hình.</t>
  </si>
  <si>
    <t>04 đoàn</t>
  </si>
  <si>
    <t>02 mô hình 20 ha</t>
  </si>
  <si>
    <t>04 mô hình; tổng diện tích 40 ha</t>
  </si>
  <si>
    <t>6 mô hình, diện tích 60 ha</t>
  </si>
  <si>
    <t xml:space="preserve">Xây dựng thành công 06 mô hình sản xuất lúa theo hướng hữu cơ tập trung với diện tích khoảng 10ha/1 mô hình/năm.  năng suất bình quân đạt 50 tạ/ha; hiệu quả kinh tế tăng 20% trở lên so với sản xuất lúa đại trà. </t>
  </si>
  <si>
    <t>Thực hiện khoảng 04 mô hình, quy mô 10ha/mô hình, áp dụng tiến bộ kỹ thuật vào sản xuất lúa bản địa thương phẩm liên kết tiêu thụ sản phẩm tăng thêm thu nhập cho người dân. Hiệu quả kinh tế tăng ≥5% so với sản xuất đại trà</t>
  </si>
  <si>
    <t>02 mô hình 08 ha</t>
  </si>
  <si>
    <t>Mô hình sản xuất lúa giống, lúa thương phẩm bản địa gắn với sản phẩm đặc sản của địa phương liên kết thị trường tiêu thụ sản phẩm,</t>
  </si>
  <si>
    <t xml:space="preserve">Mô hình trồng cây trồng vụ đông theo hướng liên kết tiêu thụ sản phẩm tạo vùng nguyên liệu hàng hoá tập trung (khoai tây, rau màu,...), </t>
  </si>
  <si>
    <t xml:space="preserve">Mô hình trồng cây có củ theo hướng liên kết tiêu thụ sản phẩm tạo vùng nguyên liệu hàng hoá tập trung </t>
  </si>
  <si>
    <t>600 tin bài</t>
  </si>
  <si>
    <t>02 mô hình 200 đàn</t>
  </si>
  <si>
    <t xml:space="preserve">05 mô hình, quy mô 500 đàn </t>
  </si>
  <si>
    <t>Xây dựng khoảng 05 mô hình, 100 đàn/mô hình. Sản lượng 900 lít mật/năm. Hiệu quả kinh tế tăng ≥10% so với ngoài mô hình.</t>
  </si>
  <si>
    <t>03 mô hình, quy mô 180 con</t>
  </si>
  <si>
    <t>Xây dựng khoảng 03 mô hình, 60 con/mô hình. Tỉ lệ đẻ 1,5 con/lứa, tỷ lệ sống &gt;90%. Hiệu quả kinh tế tăng ≥10% so với ngoài mô hình.</t>
  </si>
  <si>
    <t xml:space="preserve">02 mô hình 20 ha </t>
  </si>
  <si>
    <t>07 mô hình, diện tích 70 ha</t>
  </si>
  <si>
    <t>Xây dựng khoảng 07 mô hình, quy mô 10ha/mô hình, áp dụng tiến bộ kỹ thuật vào sản xuất, hiệu quả kinh tế tăng ≥5% so với ngoài mô hình</t>
  </si>
  <si>
    <t xml:space="preserve">Mô hình trồng cây có củ, cây vụ đông theo hướng liên kết tiêu thụ sản phẩm tạo vùng nguyên liệu hàng hoá tập trung </t>
  </si>
  <si>
    <t>02mô hình 6000 con</t>
  </si>
  <si>
    <t xml:space="preserve"> 02 mô hình 4000 con</t>
  </si>
  <si>
    <t>02 mô hình 4000con</t>
  </si>
  <si>
    <t>01mô hình 03 ha</t>
  </si>
  <si>
    <t>Xây dựng trồng và chăm sóc khoảng 04 mô hình, khoảng 03ha/mô hình; Toàn bộ diện tích tham gia mô hình được đảm bảo trồng, chăm sóc theo quy trình kỹ thuật. Hiệu quả kinh tế tăng ≥5% so với sản xuất đại trà</t>
  </si>
  <si>
    <t>08 mô hình 32 ha</t>
  </si>
  <si>
    <t>Xây dựng khoảng 08 mô hình, khoảng 4ha/mô hình; Toàn bộ diện tích tham gia mô hình được đảm bảo trồng theo quy trình kỹ thuật.Sản phẩm của mô hình được liên kết tiêu thụ với các HTX/DN tiêu thụ sản phẩm Hiệu quả kinh tế tăng ≥10% so với sản xuất đại trà</t>
  </si>
  <si>
    <t>02mô hình 06 ha</t>
  </si>
  <si>
    <t>2 mô hình 06 ha</t>
  </si>
  <si>
    <t>12 mô hình 36 ha</t>
  </si>
  <si>
    <t>Xây dựng khoảng 12 mô hình, khoảng 3ha/mô hình; Toàn bộ diện tích tham gia mô hình được đảm bảo trồng theo quy trình kỹ thuật.Sản phẩm của mô hình được liên kết tiêu thụ với các HTX/DN tiêu thụ sản phẩm Hiệu quả kinh tế tăng ≥10% so với sản xuất đại trà</t>
  </si>
  <si>
    <r>
      <t>03 mô hình 1500m</t>
    </r>
    <r>
      <rPr>
        <b/>
        <vertAlign val="superscript"/>
        <sz val="12"/>
        <rFont val="Times New Roman"/>
        <family val="1"/>
      </rPr>
      <t>3</t>
    </r>
  </si>
  <si>
    <t>Xây dựng khoảng 03 mô hình, 500m³/mô hình.  Tỷ lệ sống đạt ≥75%,  tốc độ tăng trưởng bình quân 50 -70g/ con/ tháng. Hiệu quả kinh tế tăng ≥10% so với ngoài mô hình.</t>
  </si>
  <si>
    <t>07 mô hình 21.000 con</t>
  </si>
  <si>
    <t>07 mô hình 21 ha</t>
  </si>
  <si>
    <t>05 mô hình quy mô 150 đống ủ</t>
  </si>
  <si>
    <t>01 mô hình 30 đống ủ</t>
  </si>
  <si>
    <t>01  mô hình 30 đống ủ</t>
  </si>
  <si>
    <t>Xây dựng khoảng 5 mô hình, quy mô 30 đống ủ/ mô hình, hướng dẫn kỹ thuật ủ phân cho khoảng 150 hộ dân tham gia.</t>
  </si>
  <si>
    <t>02 mô hình 300 con</t>
  </si>
  <si>
    <t>Xây dựng khoảng 08 mô hình, 150con/mô hình.  Tỷ lệ sống: ≥ 90%;  Hiệu quả kinh tế tăng ≥10% so với ngoài mô hình.</t>
  </si>
  <si>
    <t>08 mô hình, 1200 con</t>
  </si>
  <si>
    <t xml:space="preserve">    Xây dựng khoảng 07 mô hình, khoảng 3 ha/mô hình; Toàn bộ diện tích tham gia mô hình được đảm bảo trồng theo quy trình kỹ thuật.. Sản phẩm của mô hình được liên kết tiêu thụ với các HTX/DN tiêu thụ sản phẩm. Hiệu quả kinh tế tăng ≥5  so với sản xuất đại trà </t>
  </si>
  <si>
    <t>Mô hình trồng mới cây thạch đen</t>
  </si>
  <si>
    <t>8.1</t>
  </si>
  <si>
    <t>Mô hình chuyển đổi cơ cấu cây trồng kém hiệu quả sang trồng thâm canh, xen canh cây thạch đen tại một số điểm trên địa bàn tỉnh Cao Bằng</t>
  </si>
  <si>
    <t xml:space="preserve">Nâng cao giá trị cây trồng, phát triển sản xuất để đáp ứng nhu cầu ngày càng tăng của thị trường trong nước và tiềm năng xuất khẩu, đặc biệt là thị trường Trung Quốc. xây dựng thương hiệu, từ đó góp phần xóa đói giảm nghèo cho người dân địa phương. </t>
  </si>
  <si>
    <t>01 mô hình  05 ha</t>
  </si>
  <si>
    <t>03 mô hình 15 ha</t>
  </si>
  <si>
    <t>Xây dựng khoảng 03 mô hình, quy mô 5ha/mô hình áp dụng tiến bộ kỹ thuật vào sản xuất, hiệu quả kinh tế tăng ≥5% so với ngoài mô hình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</si>
</sst>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_(* #,##0_);_(* \(#,##0\);_(* &quot;-&quot;??_);_(@_)"/>
    <numFmt numFmtId="166" formatCode="_(* #,##0.0_);_(* \(#,##0.0\);_(* &quot;-&quot;??_);_(@_)"/>
    <numFmt numFmtId="167" formatCode="_(* #,##0.000_);_(* \(#,##0.000\);_(* &quot;-&quot;??_);_(@_)"/>
    <numFmt numFmtId="168" formatCode="_(* #,##0.0000_);_(* \(#,##0.0000\);_(* &quot;-&quot;??_);_(@_)"/>
    <numFmt numFmtId="169" formatCode="_(* #,##0.000_);_(* \(#,##0.000\);_(* &quot;-&quot;???_);_(@_)"/>
    <numFmt numFmtId="170" formatCode="_(* #,##0_);_(* \(#,##0\);_(* &quot;-&quot;???_);_(@_)"/>
  </numFmts>
  <fonts count="25" x14ac:knownFonts="1">
    <font>
      <sz val="11"/>
      <color theme="1"/>
      <name val="Calibri"/>
      <family val="2"/>
      <scheme val="minor"/>
    </font>
    <font>
      <sz val="14"/>
      <color theme="1"/>
      <name val="Times New Roman"/>
      <family val="2"/>
    </font>
    <font>
      <sz val="11"/>
      <color theme="1"/>
      <name val="Calibri"/>
      <family val="2"/>
      <scheme val="minor"/>
    </font>
    <font>
      <sz val="12"/>
      <name val="Times New Roman"/>
      <family val="1"/>
    </font>
    <font>
      <b/>
      <sz val="12"/>
      <name val="Times New Roman"/>
      <family val="1"/>
    </font>
    <font>
      <sz val="11"/>
      <name val="Times New Roman"/>
      <family val="1"/>
    </font>
    <font>
      <b/>
      <sz val="11"/>
      <name val="Times New Roman"/>
      <family val="1"/>
    </font>
    <font>
      <sz val="12"/>
      <name val=".VnTime"/>
      <family val="2"/>
    </font>
    <font>
      <sz val="14"/>
      <name val="Times New Roman"/>
      <family val="1"/>
    </font>
    <font>
      <sz val="10"/>
      <name val="Arial"/>
      <family val="2"/>
    </font>
    <font>
      <i/>
      <sz val="12"/>
      <name val="Times New Roman"/>
      <family val="1"/>
    </font>
    <font>
      <sz val="14"/>
      <color indexed="8"/>
      <name val="Times New Roman"/>
      <family val="2"/>
    </font>
    <font>
      <sz val="12"/>
      <color rgb="FF000000"/>
      <name val="Times New Roman"/>
      <family val="1"/>
    </font>
    <font>
      <b/>
      <sz val="10.5"/>
      <name val="Times New Roman"/>
      <family val="1"/>
    </font>
    <font>
      <sz val="10.5"/>
      <name val="Times New Roman"/>
      <family val="1"/>
    </font>
    <font>
      <vertAlign val="superscript"/>
      <sz val="12"/>
      <name val="Times New Roman"/>
      <family val="1"/>
    </font>
    <font>
      <sz val="13"/>
      <name val="Times New Roman"/>
      <family val="1"/>
    </font>
    <font>
      <b/>
      <vertAlign val="superscript"/>
      <sz val="12"/>
      <name val="Times New Roman"/>
      <family val="1"/>
    </font>
    <font>
      <sz val="11"/>
      <color theme="1"/>
      <name val="Times New Roman"/>
      <family val="1"/>
    </font>
    <font>
      <sz val="8"/>
      <name val="Calibri"/>
      <family val="2"/>
      <scheme val="minor"/>
    </font>
    <font>
      <b/>
      <sz val="12"/>
      <color theme="1"/>
      <name val="Times New Roman"/>
      <family val="1"/>
    </font>
    <font>
      <sz val="12"/>
      <color theme="1"/>
      <name val="Times New Roman"/>
      <family val="1"/>
    </font>
    <font>
      <b/>
      <sz val="10"/>
      <name val="Times New Roman"/>
      <family val="1"/>
    </font>
    <font>
      <sz val="11"/>
      <color rgb="FFFF0000"/>
      <name val="Times New Roman"/>
      <family val="1"/>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6">
    <xf numFmtId="0" fontId="0" fillId="0" borderId="0"/>
    <xf numFmtId="0" fontId="1"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1" fillId="0" borderId="0"/>
    <xf numFmtId="16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9" fillId="0" borderId="0"/>
    <xf numFmtId="43" fontId="11" fillId="0" borderId="0" applyFont="0" applyFill="0" applyBorder="0" applyAlignment="0" applyProtection="0"/>
    <xf numFmtId="0" fontId="12" fillId="0" borderId="0">
      <protection locked="0"/>
    </xf>
    <xf numFmtId="0" fontId="8" fillId="0" borderId="0">
      <alignment vertical="center"/>
    </xf>
    <xf numFmtId="43" fontId="2" fillId="0" borderId="0" applyFont="0" applyFill="0" applyBorder="0" applyAlignment="0" applyProtection="0"/>
  </cellStyleXfs>
  <cellXfs count="231">
    <xf numFmtId="0" fontId="0" fillId="0" borderId="0" xfId="0"/>
    <xf numFmtId="165" fontId="6" fillId="0" borderId="1" xfId="12" applyNumberFormat="1" applyFont="1" applyFill="1" applyBorder="1" applyAlignment="1">
      <alignment horizontal="center" vertical="center" wrapText="1"/>
    </xf>
    <xf numFmtId="0" fontId="5" fillId="0" borderId="1" xfId="7" applyFont="1" applyBorder="1" applyAlignment="1">
      <alignment horizontal="center" vertical="center" wrapText="1"/>
    </xf>
    <xf numFmtId="0" fontId="6" fillId="0" borderId="1" xfId="7" applyFont="1" applyBorder="1" applyAlignment="1">
      <alignment horizontal="center" vertical="center" wrapText="1"/>
    </xf>
    <xf numFmtId="0" fontId="4" fillId="0" borderId="0" xfId="7" applyFont="1" applyAlignment="1">
      <alignment horizontal="center" vertical="center"/>
    </xf>
    <xf numFmtId="165" fontId="3" fillId="0" borderId="0" xfId="12" applyNumberFormat="1" applyFont="1" applyFill="1" applyAlignment="1">
      <alignment horizontal="center"/>
    </xf>
    <xf numFmtId="0" fontId="3" fillId="0" borderId="0" xfId="7" applyFont="1"/>
    <xf numFmtId="0" fontId="10" fillId="0" borderId="0" xfId="7" applyFont="1" applyAlignment="1">
      <alignment horizontal="center" vertical="center"/>
    </xf>
    <xf numFmtId="0" fontId="3" fillId="0" borderId="0" xfId="7" applyFont="1" applyAlignment="1">
      <alignment wrapText="1"/>
    </xf>
    <xf numFmtId="0" fontId="3" fillId="0" borderId="0" xfId="7" applyFont="1" applyAlignment="1">
      <alignment horizontal="center"/>
    </xf>
    <xf numFmtId="0" fontId="3" fillId="0" borderId="0" xfId="7" applyFont="1" applyAlignment="1">
      <alignment horizontal="center" vertical="center"/>
    </xf>
    <xf numFmtId="165" fontId="3" fillId="0" borderId="0" xfId="12" applyNumberFormat="1" applyFont="1" applyFill="1" applyBorder="1" applyAlignment="1">
      <alignment horizontal="center"/>
    </xf>
    <xf numFmtId="0" fontId="4" fillId="0" borderId="0" xfId="7" applyFont="1"/>
    <xf numFmtId="0" fontId="3" fillId="0" borderId="0" xfId="0" applyFont="1"/>
    <xf numFmtId="0" fontId="3" fillId="0" borderId="1" xfId="7" applyFont="1" applyBorder="1" applyAlignment="1">
      <alignment horizontal="center" vertical="center"/>
    </xf>
    <xf numFmtId="43" fontId="6" fillId="0" borderId="1" xfId="15" applyFont="1" applyFill="1" applyBorder="1" applyAlignment="1">
      <alignment horizontal="center" vertical="center" wrapText="1"/>
    </xf>
    <xf numFmtId="43" fontId="5" fillId="0" borderId="1" xfId="15" applyFont="1" applyFill="1" applyBorder="1" applyAlignment="1">
      <alignment horizontal="center" vertical="center" wrapText="1"/>
    </xf>
    <xf numFmtId="43" fontId="3" fillId="0" borderId="1" xfId="15" applyFont="1" applyFill="1" applyBorder="1" applyAlignment="1">
      <alignment horizontal="center" vertical="center"/>
    </xf>
    <xf numFmtId="43" fontId="3" fillId="0" borderId="1" xfId="15" applyFont="1" applyFill="1" applyBorder="1" applyAlignment="1">
      <alignment horizontal="center"/>
    </xf>
    <xf numFmtId="167" fontId="6" fillId="0" borderId="1" xfId="15" applyNumberFormat="1" applyFont="1" applyFill="1" applyBorder="1" applyAlignment="1">
      <alignment horizontal="center" vertical="center" wrapText="1"/>
    </xf>
    <xf numFmtId="43" fontId="6" fillId="0" borderId="1" xfId="15" applyFont="1" applyFill="1" applyBorder="1" applyAlignment="1">
      <alignment horizontal="left" vertical="center" wrapText="1"/>
    </xf>
    <xf numFmtId="43" fontId="6" fillId="0" borderId="4" xfId="15" applyFont="1" applyFill="1" applyBorder="1" applyAlignment="1">
      <alignment horizontal="center" vertical="center" wrapText="1"/>
    </xf>
    <xf numFmtId="43" fontId="6" fillId="0" borderId="5" xfId="15" applyFont="1" applyFill="1" applyBorder="1" applyAlignment="1">
      <alignment horizontal="center" vertical="center" wrapText="1"/>
    </xf>
    <xf numFmtId="43" fontId="6" fillId="0" borderId="3" xfId="15" applyFont="1" applyFill="1" applyBorder="1" applyAlignment="1">
      <alignment horizontal="left" vertical="center" wrapText="1"/>
    </xf>
    <xf numFmtId="43" fontId="5" fillId="0" borderId="3" xfId="15" applyFont="1" applyFill="1" applyBorder="1" applyAlignment="1">
      <alignment horizontal="justify" vertical="center" wrapText="1"/>
    </xf>
    <xf numFmtId="43" fontId="6" fillId="0" borderId="3" xfId="15" applyFont="1" applyFill="1" applyBorder="1" applyAlignment="1">
      <alignment horizontal="justify" vertical="center" wrapText="1"/>
    </xf>
    <xf numFmtId="43" fontId="5" fillId="0" borderId="3" xfId="15" applyFont="1" applyFill="1" applyBorder="1" applyAlignment="1">
      <alignment horizontal="left" vertical="center" wrapText="1"/>
    </xf>
    <xf numFmtId="43" fontId="6" fillId="0" borderId="1" xfId="15" applyFont="1" applyFill="1" applyBorder="1" applyAlignment="1" applyProtection="1">
      <alignment vertical="center" wrapText="1"/>
    </xf>
    <xf numFmtId="43" fontId="13" fillId="0" borderId="1" xfId="15" applyFont="1" applyFill="1" applyBorder="1" applyAlignment="1">
      <alignment vertical="center" wrapText="1"/>
    </xf>
    <xf numFmtId="43" fontId="6" fillId="0" borderId="1" xfId="15" applyFont="1" applyFill="1" applyBorder="1" applyAlignment="1">
      <alignment vertical="center" wrapText="1"/>
    </xf>
    <xf numFmtId="43" fontId="5" fillId="0" borderId="1" xfId="15" quotePrefix="1" applyFont="1" applyFill="1" applyBorder="1" applyAlignment="1">
      <alignment horizontal="left" vertical="center" wrapText="1" indent="1"/>
    </xf>
    <xf numFmtId="43" fontId="13" fillId="0" borderId="1" xfId="15" applyFont="1" applyFill="1" applyBorder="1" applyAlignment="1">
      <alignment horizontal="justify" vertical="center" wrapText="1"/>
    </xf>
    <xf numFmtId="43" fontId="13" fillId="0" borderId="1" xfId="15" applyFont="1" applyFill="1" applyBorder="1" applyAlignment="1" applyProtection="1">
      <alignment vertical="center" wrapText="1"/>
    </xf>
    <xf numFmtId="43" fontId="4" fillId="0" borderId="1" xfId="15" applyFont="1" applyFill="1" applyBorder="1" applyAlignment="1">
      <alignment horizontal="center" vertical="center"/>
    </xf>
    <xf numFmtId="166" fontId="4" fillId="0" borderId="1" xfId="15" applyNumberFormat="1" applyFont="1" applyFill="1" applyBorder="1" applyAlignment="1">
      <alignment horizontal="center" vertical="center"/>
    </xf>
    <xf numFmtId="43" fontId="6" fillId="0" borderId="4" xfId="15" applyFont="1" applyFill="1" applyBorder="1" applyAlignment="1">
      <alignment vertical="center"/>
    </xf>
    <xf numFmtId="43" fontId="6" fillId="0" borderId="1" xfId="15" applyFont="1" applyFill="1" applyBorder="1" applyAlignment="1">
      <alignment vertical="center"/>
    </xf>
    <xf numFmtId="43" fontId="5" fillId="0" borderId="1" xfId="15" applyFont="1" applyFill="1" applyBorder="1" applyAlignment="1">
      <alignment horizontal="left" vertical="center" wrapText="1" indent="1"/>
    </xf>
    <xf numFmtId="166" fontId="5" fillId="0" borderId="1" xfId="15" applyNumberFormat="1" applyFont="1" applyFill="1" applyBorder="1" applyAlignment="1">
      <alignment horizontal="center" vertical="center" wrapText="1"/>
    </xf>
    <xf numFmtId="166" fontId="6" fillId="0" borderId="1" xfId="15" applyNumberFormat="1" applyFont="1" applyFill="1" applyBorder="1" applyAlignment="1">
      <alignment horizontal="center" vertical="center" wrapText="1"/>
    </xf>
    <xf numFmtId="43" fontId="4" fillId="0" borderId="0" xfId="15" applyFont="1" applyFill="1"/>
    <xf numFmtId="167" fontId="4" fillId="0" borderId="1" xfId="15" applyNumberFormat="1" applyFont="1" applyFill="1" applyBorder="1"/>
    <xf numFmtId="167" fontId="5" fillId="0" borderId="1" xfId="15" applyNumberFormat="1" applyFont="1" applyFill="1" applyBorder="1" applyAlignment="1">
      <alignment horizontal="center" vertical="center" wrapText="1"/>
    </xf>
    <xf numFmtId="43" fontId="5" fillId="0" borderId="1" xfId="15" applyFont="1" applyFill="1" applyBorder="1" applyAlignment="1">
      <alignment horizontal="center" wrapText="1"/>
    </xf>
    <xf numFmtId="43" fontId="6" fillId="0" borderId="4" xfId="15" applyFont="1" applyFill="1" applyBorder="1" applyAlignment="1">
      <alignment vertical="center" wrapText="1"/>
    </xf>
    <xf numFmtId="43" fontId="4" fillId="0" borderId="0" xfId="15" applyFont="1" applyFill="1" applyAlignment="1">
      <alignment wrapText="1"/>
    </xf>
    <xf numFmtId="43" fontId="5" fillId="0" borderId="1" xfId="15" applyFont="1" applyFill="1" applyBorder="1" applyAlignment="1">
      <alignment horizontal="left" vertical="center" wrapText="1"/>
    </xf>
    <xf numFmtId="43" fontId="5" fillId="0" borderId="1" xfId="15" quotePrefix="1" applyFont="1" applyFill="1" applyBorder="1" applyAlignment="1">
      <alignment horizontal="left" vertical="center" wrapText="1"/>
    </xf>
    <xf numFmtId="43" fontId="6" fillId="0" borderId="1" xfId="15" applyFont="1" applyFill="1" applyBorder="1" applyAlignment="1">
      <alignment horizontal="justify" vertical="center" wrapText="1"/>
    </xf>
    <xf numFmtId="43" fontId="6" fillId="0" borderId="1" xfId="15" applyFont="1" applyFill="1" applyBorder="1" applyAlignment="1">
      <alignment wrapText="1"/>
    </xf>
    <xf numFmtId="168" fontId="4" fillId="0" borderId="0" xfId="15" applyNumberFormat="1" applyFont="1" applyFill="1" applyAlignment="1">
      <alignment wrapText="1"/>
    </xf>
    <xf numFmtId="43" fontId="5" fillId="0" borderId="4" xfId="15" applyFont="1" applyFill="1" applyBorder="1" applyAlignment="1">
      <alignment horizontal="center" vertical="center" wrapText="1"/>
    </xf>
    <xf numFmtId="43" fontId="5" fillId="0" borderId="5" xfId="15" applyFont="1" applyFill="1" applyBorder="1" applyAlignment="1">
      <alignment horizontal="center" vertical="center" wrapText="1"/>
    </xf>
    <xf numFmtId="0" fontId="5" fillId="0" borderId="1" xfId="13" applyFont="1" applyBorder="1" applyAlignment="1" applyProtection="1">
      <alignment horizontal="center" vertical="center" wrapText="1"/>
    </xf>
    <xf numFmtId="43" fontId="5" fillId="0" borderId="1" xfId="15" applyFont="1" applyFill="1" applyBorder="1" applyAlignment="1" applyProtection="1">
      <alignment vertical="center" wrapText="1"/>
    </xf>
    <xf numFmtId="0" fontId="14" fillId="0" borderId="1" xfId="7" applyFont="1" applyBorder="1" applyAlignment="1">
      <alignment horizontal="center" vertical="center" wrapText="1"/>
    </xf>
    <xf numFmtId="43" fontId="14" fillId="0" borderId="1" xfId="15" applyFont="1" applyFill="1" applyBorder="1" applyAlignment="1">
      <alignment vertical="center" wrapText="1"/>
    </xf>
    <xf numFmtId="43" fontId="5" fillId="0" borderId="1" xfId="15" applyFont="1" applyFill="1" applyBorder="1" applyAlignment="1">
      <alignment vertical="center" wrapText="1"/>
    </xf>
    <xf numFmtId="43" fontId="14" fillId="0" borderId="1" xfId="15" applyFont="1" applyFill="1" applyBorder="1" applyAlignment="1">
      <alignment horizontal="justify" vertical="center" wrapText="1"/>
    </xf>
    <xf numFmtId="0" fontId="14" fillId="0" borderId="1" xfId="0" applyFont="1" applyBorder="1" applyAlignment="1">
      <alignment horizontal="center" vertical="center" wrapText="1"/>
    </xf>
    <xf numFmtId="43" fontId="14" fillId="0" borderId="1" xfId="15" applyFont="1" applyFill="1" applyBorder="1" applyAlignment="1" applyProtection="1">
      <alignment vertical="center" wrapText="1"/>
    </xf>
    <xf numFmtId="43" fontId="3" fillId="0" borderId="1" xfId="15" applyFont="1" applyFill="1" applyBorder="1" applyAlignment="1">
      <alignment vertical="center"/>
    </xf>
    <xf numFmtId="166" fontId="3" fillId="0" borderId="1" xfId="15" applyNumberFormat="1" applyFont="1" applyFill="1" applyBorder="1" applyAlignment="1">
      <alignment vertical="center"/>
    </xf>
    <xf numFmtId="169" fontId="4" fillId="0" borderId="0" xfId="7" applyNumberFormat="1" applyFont="1"/>
    <xf numFmtId="43" fontId="3" fillId="0" borderId="0" xfId="15" applyFont="1" applyFill="1" applyBorder="1" applyAlignment="1">
      <alignment wrapText="1"/>
    </xf>
    <xf numFmtId="43" fontId="5" fillId="0" borderId="1" xfId="15" applyFont="1" applyFill="1" applyBorder="1" applyAlignment="1">
      <alignment horizontal="justify" vertical="center" wrapText="1"/>
    </xf>
    <xf numFmtId="43" fontId="5" fillId="0" borderId="1" xfId="15" applyFont="1" applyFill="1" applyBorder="1"/>
    <xf numFmtId="43" fontId="5" fillId="0" borderId="1" xfId="15" applyFont="1" applyFill="1" applyBorder="1" applyAlignment="1">
      <alignment wrapText="1"/>
    </xf>
    <xf numFmtId="165" fontId="6" fillId="0" borderId="0" xfId="12" applyNumberFormat="1" applyFont="1" applyFill="1" applyBorder="1" applyAlignment="1">
      <alignment horizontal="center" vertical="center" wrapText="1"/>
    </xf>
    <xf numFmtId="167" fontId="6" fillId="0" borderId="0" xfId="15" applyNumberFormat="1" applyFont="1" applyFill="1" applyBorder="1" applyAlignment="1">
      <alignment horizontal="center" vertical="center" wrapText="1"/>
    </xf>
    <xf numFmtId="166" fontId="6" fillId="0" borderId="0" xfId="15" applyNumberFormat="1" applyFont="1" applyFill="1" applyBorder="1" applyAlignment="1">
      <alignment horizontal="center" vertical="center" wrapText="1"/>
    </xf>
    <xf numFmtId="43" fontId="6" fillId="0" borderId="0" xfId="15" applyFont="1" applyFill="1" applyBorder="1" applyAlignment="1">
      <alignment vertical="center"/>
    </xf>
    <xf numFmtId="43" fontId="6" fillId="0" borderId="0" xfId="15" applyFont="1" applyFill="1" applyBorder="1" applyAlignment="1">
      <alignment horizontal="center" vertical="center" wrapText="1"/>
    </xf>
    <xf numFmtId="43" fontId="14" fillId="0" borderId="1" xfId="15" applyFont="1" applyFill="1" applyBorder="1" applyAlignment="1" applyProtection="1">
      <alignment horizontal="justify" vertical="center" wrapText="1"/>
    </xf>
    <xf numFmtId="43" fontId="5" fillId="0" borderId="1" xfId="15" applyFont="1" applyFill="1" applyBorder="1" applyAlignment="1">
      <alignment horizontal="center" vertical="center"/>
    </xf>
    <xf numFmtId="43" fontId="6" fillId="0" borderId="0" xfId="15" applyFont="1" applyFill="1" applyBorder="1" applyAlignment="1">
      <alignment horizontal="center" vertical="center"/>
    </xf>
    <xf numFmtId="43" fontId="5" fillId="0" borderId="0" xfId="15" applyFont="1" applyFill="1" applyBorder="1" applyAlignment="1">
      <alignment horizontal="center" vertical="center" wrapText="1"/>
    </xf>
    <xf numFmtId="43" fontId="4" fillId="0" borderId="0" xfId="15" applyFont="1" applyFill="1" applyBorder="1"/>
    <xf numFmtId="43" fontId="5" fillId="0" borderId="0" xfId="15" applyFont="1" applyFill="1" applyBorder="1"/>
    <xf numFmtId="43" fontId="3" fillId="0" borderId="0" xfId="15" applyFont="1" applyFill="1"/>
    <xf numFmtId="43" fontId="3" fillId="0" borderId="1" xfId="15" applyFont="1" applyFill="1" applyBorder="1" applyAlignment="1">
      <alignment horizontal="center" vertical="center" wrapText="1"/>
    </xf>
    <xf numFmtId="43" fontId="3" fillId="0" borderId="1" xfId="15" quotePrefix="1" applyFont="1" applyFill="1" applyBorder="1" applyAlignment="1">
      <alignment horizontal="left" vertical="center" wrapText="1" indent="1"/>
    </xf>
    <xf numFmtId="43" fontId="3" fillId="0" borderId="0" xfId="15" applyFont="1" applyFill="1" applyBorder="1" applyAlignment="1">
      <alignment horizontal="center" vertical="center" wrapText="1"/>
    </xf>
    <xf numFmtId="43" fontId="4" fillId="0" borderId="1" xfId="15" applyFont="1" applyFill="1" applyBorder="1" applyAlignment="1">
      <alignment horizontal="center" vertical="center" wrapText="1"/>
    </xf>
    <xf numFmtId="43" fontId="4" fillId="0" borderId="0" xfId="15" applyFont="1" applyFill="1" applyBorder="1" applyAlignment="1">
      <alignment horizontal="center" vertical="center" wrapText="1"/>
    </xf>
    <xf numFmtId="43" fontId="3" fillId="0" borderId="1" xfId="15" applyFont="1" applyFill="1" applyBorder="1" applyAlignment="1">
      <alignment horizontal="left" vertical="center" wrapText="1" indent="1"/>
    </xf>
    <xf numFmtId="43" fontId="3" fillId="0" borderId="0" xfId="15" applyFont="1" applyFill="1" applyBorder="1" applyAlignment="1">
      <alignment horizontal="center" vertical="center"/>
    </xf>
    <xf numFmtId="43" fontId="4" fillId="0" borderId="0" xfId="15" applyFont="1" applyFill="1" applyBorder="1" applyAlignment="1">
      <alignment horizontal="center" vertical="center"/>
    </xf>
    <xf numFmtId="166" fontId="4" fillId="0" borderId="0" xfId="15" applyNumberFormat="1" applyFont="1" applyFill="1" applyBorder="1" applyAlignment="1">
      <alignment horizontal="center" vertical="center"/>
    </xf>
    <xf numFmtId="166" fontId="3" fillId="0" borderId="1" xfId="15" applyNumberFormat="1" applyFont="1" applyFill="1" applyBorder="1" applyAlignment="1">
      <alignment horizontal="center" vertical="center"/>
    </xf>
    <xf numFmtId="166" fontId="3" fillId="0" borderId="1" xfId="15" applyNumberFormat="1" applyFont="1" applyFill="1" applyBorder="1" applyAlignment="1">
      <alignment horizontal="center"/>
    </xf>
    <xf numFmtId="166" fontId="3" fillId="0" borderId="0" xfId="15" applyNumberFormat="1" applyFont="1" applyFill="1" applyBorder="1" applyAlignment="1">
      <alignment horizontal="center"/>
    </xf>
    <xf numFmtId="167" fontId="3" fillId="0" borderId="1" xfId="15" applyNumberFormat="1" applyFont="1" applyFill="1" applyBorder="1" applyAlignment="1">
      <alignment vertical="center"/>
    </xf>
    <xf numFmtId="167" fontId="5" fillId="0" borderId="1" xfId="15" applyNumberFormat="1" applyFont="1" applyFill="1" applyBorder="1" applyAlignment="1">
      <alignment vertical="center" wrapText="1"/>
    </xf>
    <xf numFmtId="165" fontId="10" fillId="0" borderId="0" xfId="12" applyNumberFormat="1" applyFont="1" applyFill="1" applyAlignment="1">
      <alignment horizontal="center"/>
    </xf>
    <xf numFmtId="167" fontId="22" fillId="0" borderId="1" xfId="15" applyNumberFormat="1" applyFont="1" applyFill="1" applyBorder="1" applyAlignment="1">
      <alignment horizontal="center" vertical="center" wrapText="1"/>
    </xf>
    <xf numFmtId="0" fontId="4" fillId="0" borderId="3" xfId="7" applyFont="1" applyBorder="1" applyAlignment="1">
      <alignment horizontal="center" vertical="center"/>
    </xf>
    <xf numFmtId="0" fontId="14" fillId="0" borderId="0" xfId="7" applyFont="1"/>
    <xf numFmtId="0" fontId="4" fillId="0" borderId="1" xfId="7" applyFont="1" applyBorder="1" applyAlignment="1">
      <alignment horizontal="center" vertical="center"/>
    </xf>
    <xf numFmtId="0" fontId="4" fillId="0" borderId="1" xfId="7" applyFont="1" applyBorder="1" applyAlignment="1">
      <alignment horizontal="center" vertical="center" wrapText="1"/>
    </xf>
    <xf numFmtId="0" fontId="3" fillId="0" borderId="1" xfId="7" applyFont="1" applyBorder="1"/>
    <xf numFmtId="0" fontId="3" fillId="0" borderId="1" xfId="7" applyFont="1" applyBorder="1" applyAlignment="1">
      <alignment horizontal="center" vertical="center" wrapText="1"/>
    </xf>
    <xf numFmtId="0" fontId="3" fillId="0" borderId="3" xfId="13" applyFont="1" applyBorder="1" applyAlignment="1" applyProtection="1">
      <alignment horizontal="left" vertical="center" wrapText="1"/>
    </xf>
    <xf numFmtId="0" fontId="3" fillId="0" borderId="1" xfId="13" applyFont="1" applyBorder="1" applyAlignment="1" applyProtection="1">
      <alignment horizontal="justify" vertical="center" wrapText="1"/>
    </xf>
    <xf numFmtId="0" fontId="4" fillId="0" borderId="1" xfId="13" applyFont="1" applyBorder="1" applyAlignment="1" applyProtection="1">
      <alignment horizontal="center" vertical="center" wrapText="1"/>
    </xf>
    <xf numFmtId="0" fontId="3" fillId="0" borderId="1" xfId="13" applyFont="1" applyBorder="1" applyAlignment="1" applyProtection="1">
      <alignment horizontal="left" vertical="center" wrapText="1"/>
    </xf>
    <xf numFmtId="0" fontId="3" fillId="0" borderId="3" xfId="7" applyFont="1" applyBorder="1" applyAlignment="1">
      <alignment horizontal="left" vertical="center" wrapText="1"/>
    </xf>
    <xf numFmtId="0" fontId="3" fillId="0" borderId="3" xfId="7" applyFont="1" applyBorder="1" applyAlignment="1">
      <alignment horizontal="justify" vertical="center" wrapText="1"/>
    </xf>
    <xf numFmtId="0" fontId="3" fillId="0" borderId="1" xfId="7" applyFont="1" applyBorder="1" applyAlignment="1">
      <alignment horizontal="left" vertical="center" wrapText="1"/>
    </xf>
    <xf numFmtId="0" fontId="4" fillId="0" borderId="1" xfId="7" applyFont="1" applyBorder="1" applyAlignment="1">
      <alignment horizontal="left" vertical="center" wrapText="1"/>
    </xf>
    <xf numFmtId="0" fontId="13" fillId="0" borderId="0" xfId="7" applyFont="1"/>
    <xf numFmtId="0" fontId="4" fillId="0" borderId="1" xfId="7" applyFont="1" applyBorder="1" applyAlignment="1">
      <alignment vertical="center" wrapText="1"/>
    </xf>
    <xf numFmtId="0" fontId="4" fillId="0" borderId="1" xfId="13" applyFont="1" applyBorder="1" applyAlignment="1" applyProtection="1">
      <alignment vertical="center" wrapText="1"/>
    </xf>
    <xf numFmtId="0" fontId="4" fillId="0" borderId="1" xfId="7" applyFont="1" applyBorder="1"/>
    <xf numFmtId="0" fontId="3" fillId="0" borderId="1" xfId="13" applyFont="1" applyBorder="1" applyAlignment="1" applyProtection="1">
      <alignment horizontal="center" vertical="center" wrapText="1"/>
    </xf>
    <xf numFmtId="0" fontId="3" fillId="0" borderId="3" xfId="13" applyFont="1" applyBorder="1" applyAlignment="1" applyProtection="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xf numFmtId="0" fontId="14" fillId="0" borderId="0" xfId="0" applyFont="1"/>
    <xf numFmtId="0" fontId="3" fillId="0" borderId="2" xfId="7" applyFont="1" applyBorder="1" applyAlignment="1">
      <alignment vertical="center" wrapText="1"/>
    </xf>
    <xf numFmtId="0" fontId="3" fillId="0" borderId="1" xfId="7" applyFont="1" applyBorder="1" applyAlignment="1">
      <alignment horizontal="justify" wrapText="1"/>
    </xf>
    <xf numFmtId="0" fontId="3" fillId="0" borderId="1" xfId="7" applyFont="1" applyBorder="1" applyAlignment="1">
      <alignment wrapText="1"/>
    </xf>
    <xf numFmtId="0" fontId="3" fillId="0" borderId="3" xfId="0" applyFont="1" applyBorder="1" applyAlignment="1">
      <alignment horizontal="justify" vertical="center" wrapText="1"/>
    </xf>
    <xf numFmtId="0" fontId="16" fillId="0" borderId="1" xfId="0" applyFont="1" applyBorder="1" applyAlignment="1">
      <alignment horizontal="left" vertical="center" wrapText="1" indent="1"/>
    </xf>
    <xf numFmtId="0" fontId="16" fillId="0" borderId="1" xfId="0" applyFont="1" applyBorder="1" applyAlignment="1">
      <alignment horizontal="center" vertical="center" wrapText="1"/>
    </xf>
    <xf numFmtId="0" fontId="3" fillId="0" borderId="3" xfId="7"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center" vertical="center"/>
    </xf>
    <xf numFmtId="0" fontId="3" fillId="0" borderId="1" xfId="7" applyFont="1" applyBorder="1" applyAlignment="1">
      <alignment vertical="center" wrapText="1"/>
    </xf>
    <xf numFmtId="0" fontId="3" fillId="0" borderId="1" xfId="0" quotePrefix="1"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xf numFmtId="166" fontId="21" fillId="0" borderId="0" xfId="15" applyNumberFormat="1" applyFont="1" applyFill="1" applyBorder="1"/>
    <xf numFmtId="165" fontId="21" fillId="0" borderId="0" xfId="15" applyNumberFormat="1" applyFont="1" applyFill="1" applyBorder="1"/>
    <xf numFmtId="166" fontId="4" fillId="0" borderId="0" xfId="15" applyNumberFormat="1" applyFont="1" applyFill="1" applyBorder="1"/>
    <xf numFmtId="43" fontId="23" fillId="0" borderId="1" xfId="15" applyFont="1" applyFill="1" applyBorder="1" applyAlignment="1">
      <alignment horizontal="center" vertical="center" wrapText="1"/>
    </xf>
    <xf numFmtId="43" fontId="24" fillId="0" borderId="1" xfId="15" applyFont="1" applyFill="1" applyBorder="1" applyAlignment="1">
      <alignment horizontal="center" vertical="center"/>
    </xf>
    <xf numFmtId="166" fontId="5" fillId="0" borderId="1" xfId="15" applyNumberFormat="1" applyFont="1" applyFill="1" applyBorder="1" applyAlignment="1">
      <alignment horizontal="center" wrapText="1"/>
    </xf>
    <xf numFmtId="0" fontId="6" fillId="0" borderId="1" xfId="13" applyFont="1" applyBorder="1" applyAlignment="1" applyProtection="1">
      <alignment horizontal="center" vertical="center" wrapText="1"/>
    </xf>
    <xf numFmtId="0" fontId="14" fillId="0" borderId="1" xfId="13" applyFont="1" applyBorder="1" applyAlignment="1" applyProtection="1">
      <alignment horizontal="center" vertical="center" wrapText="1"/>
    </xf>
    <xf numFmtId="165" fontId="4" fillId="0" borderId="0" xfId="7" applyNumberFormat="1" applyFont="1"/>
    <xf numFmtId="0" fontId="14" fillId="0" borderId="1" xfId="0" applyFont="1" applyBorder="1" applyAlignment="1">
      <alignment vertical="center" wrapText="1"/>
    </xf>
    <xf numFmtId="169" fontId="4" fillId="0" borderId="0" xfId="0" applyNumberFormat="1" applyFont="1"/>
    <xf numFmtId="169" fontId="3" fillId="0" borderId="0" xfId="0" applyNumberFormat="1" applyFont="1"/>
    <xf numFmtId="170" fontId="4" fillId="0" borderId="0" xfId="0" applyNumberFormat="1" applyFont="1"/>
    <xf numFmtId="0" fontId="13" fillId="0" borderId="1" xfId="7" applyFont="1" applyBorder="1" applyAlignment="1">
      <alignment horizontal="center" vertical="center" wrapText="1"/>
    </xf>
    <xf numFmtId="0" fontId="14" fillId="0" borderId="1" xfId="7" applyFont="1" applyBorder="1" applyAlignment="1">
      <alignment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43" fontId="3" fillId="0" borderId="0" xfId="7" applyNumberFormat="1" applyFont="1" applyAlignment="1">
      <alignment wrapText="1"/>
    </xf>
    <xf numFmtId="0" fontId="4" fillId="0" borderId="0" xfId="7" applyFont="1" applyAlignment="1">
      <alignment vertical="center"/>
    </xf>
    <xf numFmtId="167" fontId="3" fillId="0" borderId="0" xfId="7" applyNumberFormat="1" applyFont="1" applyAlignment="1">
      <alignment horizontal="center"/>
    </xf>
    <xf numFmtId="167" fontId="4" fillId="0" borderId="0" xfId="7" applyNumberFormat="1" applyFont="1" applyAlignment="1">
      <alignment horizontal="center"/>
    </xf>
    <xf numFmtId="43" fontId="4" fillId="0" borderId="0" xfId="7" applyNumberFormat="1" applyFont="1"/>
    <xf numFmtId="166" fontId="3" fillId="0" borderId="0" xfId="7" applyNumberFormat="1" applyFont="1" applyAlignment="1">
      <alignment wrapText="1"/>
    </xf>
    <xf numFmtId="43" fontId="3" fillId="0" borderId="0" xfId="7" applyNumberFormat="1" applyFont="1"/>
    <xf numFmtId="167" fontId="3" fillId="0" borderId="0" xfId="7" applyNumberFormat="1" applyFont="1"/>
    <xf numFmtId="0" fontId="4" fillId="0" borderId="0" xfId="7" applyFont="1" applyAlignment="1">
      <alignment wrapText="1"/>
    </xf>
    <xf numFmtId="0" fontId="5" fillId="0" borderId="1" xfId="0" applyFont="1" applyBorder="1" applyAlignment="1">
      <alignment vertical="center" wrapText="1"/>
    </xf>
    <xf numFmtId="0" fontId="3" fillId="0" borderId="0" xfId="0" applyFont="1" applyAlignment="1">
      <alignment wrapText="1"/>
    </xf>
    <xf numFmtId="0" fontId="5" fillId="0" borderId="1" xfId="7" applyFont="1" applyBorder="1" applyAlignment="1">
      <alignment vertical="center" wrapText="1"/>
    </xf>
    <xf numFmtId="165" fontId="18" fillId="0" borderId="0" xfId="0" applyNumberFormat="1"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4" fontId="3" fillId="0" borderId="1" xfId="7" applyNumberFormat="1" applyFont="1" applyBorder="1" applyAlignment="1">
      <alignment horizontal="center"/>
    </xf>
    <xf numFmtId="165" fontId="3" fillId="0" borderId="1" xfId="12" applyNumberFormat="1" applyFont="1" applyFill="1" applyBorder="1" applyAlignment="1">
      <alignment horizontal="center"/>
    </xf>
    <xf numFmtId="165" fontId="6" fillId="0" borderId="1" xfId="15" applyNumberFormat="1" applyFont="1" applyFill="1" applyBorder="1" applyAlignment="1">
      <alignment horizontal="justify" vertical="center" wrapText="1"/>
    </xf>
    <xf numFmtId="0" fontId="3" fillId="0" borderId="2" xfId="0" applyFont="1" applyBorder="1"/>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1" xfId="7" applyFont="1" applyBorder="1" applyAlignment="1">
      <alignment horizontal="justify" vertical="center" wrapText="1"/>
    </xf>
    <xf numFmtId="0" fontId="14" fillId="0" borderId="1" xfId="7" applyFont="1" applyBorder="1"/>
    <xf numFmtId="167" fontId="3" fillId="0" borderId="1" xfId="12" applyNumberFormat="1" applyFont="1" applyFill="1" applyBorder="1" applyAlignment="1">
      <alignment vertical="center"/>
    </xf>
    <xf numFmtId="43" fontId="3" fillId="0" borderId="1" xfId="12" applyFont="1" applyFill="1" applyBorder="1" applyAlignment="1">
      <alignment vertical="center"/>
    </xf>
    <xf numFmtId="166" fontId="3" fillId="0" borderId="1" xfId="15" applyNumberFormat="1" applyFont="1" applyBorder="1" applyAlignment="1">
      <alignment horizontal="center" vertical="center"/>
    </xf>
    <xf numFmtId="165" fontId="3" fillId="0" borderId="1" xfId="12" applyNumberFormat="1" applyFont="1" applyFill="1" applyBorder="1" applyAlignment="1">
      <alignment horizontal="center" vertical="center"/>
    </xf>
    <xf numFmtId="43" fontId="4" fillId="0" borderId="0" xfId="7" applyNumberFormat="1" applyFont="1" applyAlignment="1">
      <alignment horizontal="center" vertical="center"/>
    </xf>
    <xf numFmtId="43" fontId="4" fillId="0" borderId="1" xfId="15" applyFont="1" applyBorder="1" applyAlignment="1">
      <alignment horizontal="center" vertical="center"/>
    </xf>
    <xf numFmtId="167" fontId="4" fillId="0" borderId="1" xfId="15" applyNumberFormat="1" applyFont="1" applyBorder="1" applyAlignment="1">
      <alignment horizontal="center" vertical="center"/>
    </xf>
    <xf numFmtId="43" fontId="14" fillId="2" borderId="1" xfId="15" applyFont="1" applyFill="1" applyBorder="1" applyAlignment="1">
      <alignment vertical="center" wrapText="1"/>
    </xf>
    <xf numFmtId="0" fontId="3" fillId="0" borderId="1" xfId="0" quotePrefix="1" applyFont="1" applyBorder="1" applyAlignment="1">
      <alignment horizontal="justify" vertical="center" wrapText="1"/>
    </xf>
    <xf numFmtId="0" fontId="4" fillId="0" borderId="3" xfId="13" applyFont="1" applyBorder="1" applyAlignment="1" applyProtection="1">
      <alignment horizontal="left" vertical="center" wrapText="1"/>
    </xf>
    <xf numFmtId="0" fontId="4" fillId="0" borderId="5" xfId="13" applyFont="1" applyBorder="1" applyAlignment="1" applyProtection="1">
      <alignment horizontal="left" vertical="center" wrapText="1"/>
    </xf>
    <xf numFmtId="0" fontId="20" fillId="0" borderId="0" xfId="0" applyFont="1" applyAlignment="1">
      <alignment horizontal="center"/>
    </xf>
    <xf numFmtId="0" fontId="4" fillId="0" borderId="3" xfId="7" applyFont="1" applyBorder="1" applyAlignment="1">
      <alignment horizontal="left" vertical="center" wrapText="1"/>
    </xf>
    <xf numFmtId="0" fontId="4" fillId="0" borderId="5" xfId="7" applyFont="1" applyBorder="1" applyAlignment="1">
      <alignment horizontal="left" vertical="center" wrapText="1"/>
    </xf>
    <xf numFmtId="0" fontId="4" fillId="0" borderId="2"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6" xfId="7"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7" applyFont="1" applyBorder="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7" applyFont="1" applyAlignment="1">
      <alignment horizontal="center" vertical="center" wrapText="1"/>
    </xf>
    <xf numFmtId="165" fontId="10" fillId="0" borderId="0" xfId="12" applyNumberFormat="1" applyFont="1" applyFill="1" applyAlignment="1">
      <alignment horizontal="center"/>
    </xf>
    <xf numFmtId="165" fontId="6" fillId="0" borderId="4" xfId="12" applyNumberFormat="1" applyFont="1" applyFill="1" applyBorder="1" applyAlignment="1">
      <alignment horizontal="center" vertical="center" wrapText="1"/>
    </xf>
    <xf numFmtId="165" fontId="6" fillId="0" borderId="5" xfId="12" applyNumberFormat="1" applyFont="1" applyFill="1" applyBorder="1" applyAlignment="1">
      <alignment horizontal="center" vertical="center" wrapText="1"/>
    </xf>
    <xf numFmtId="0" fontId="6" fillId="0" borderId="2" xfId="7" applyFont="1" applyBorder="1" applyAlignment="1">
      <alignment horizontal="center" vertical="center" wrapText="1"/>
    </xf>
    <xf numFmtId="0" fontId="6" fillId="0" borderId="6" xfId="7" applyFont="1" applyBorder="1" applyAlignment="1">
      <alignment horizontal="center" vertical="center" wrapText="1"/>
    </xf>
    <xf numFmtId="0" fontId="4" fillId="0" borderId="0" xfId="7" applyFont="1" applyAlignment="1">
      <alignment horizontal="center" vertical="center"/>
    </xf>
    <xf numFmtId="165" fontId="3" fillId="0" borderId="0" xfId="12" applyNumberFormat="1" applyFont="1" applyFill="1" applyBorder="1" applyAlignment="1">
      <alignment horizontal="center"/>
    </xf>
    <xf numFmtId="0" fontId="5" fillId="0" borderId="1" xfId="7" applyFont="1" applyBorder="1" applyAlignment="1">
      <alignment horizontal="center" vertical="center" wrapText="1"/>
    </xf>
    <xf numFmtId="0" fontId="6" fillId="0" borderId="1" xfId="7" applyFont="1" applyBorder="1" applyAlignment="1">
      <alignment horizontal="center" vertical="center" wrapText="1"/>
    </xf>
    <xf numFmtId="165" fontId="6" fillId="0" borderId="1" xfId="12" applyNumberFormat="1" applyFont="1" applyFill="1" applyBorder="1" applyAlignment="1">
      <alignment horizontal="center" vertical="center" wrapText="1"/>
    </xf>
    <xf numFmtId="165" fontId="6" fillId="0" borderId="2" xfId="12" applyNumberFormat="1" applyFont="1" applyFill="1" applyBorder="1" applyAlignment="1">
      <alignment horizontal="center" vertical="center" wrapText="1"/>
    </xf>
    <xf numFmtId="165" fontId="6" fillId="0" borderId="6" xfId="12" applyNumberFormat="1" applyFont="1" applyFill="1" applyBorder="1" applyAlignment="1">
      <alignment horizontal="center" vertical="center" wrapText="1"/>
    </xf>
    <xf numFmtId="165" fontId="6" fillId="0" borderId="7" xfId="12" applyNumberFormat="1" applyFont="1" applyFill="1" applyBorder="1" applyAlignment="1">
      <alignment horizontal="center" vertical="center" wrapText="1"/>
    </xf>
    <xf numFmtId="165" fontId="6" fillId="0" borderId="12" xfId="12" applyNumberFormat="1" applyFont="1" applyFill="1" applyBorder="1" applyAlignment="1">
      <alignment horizontal="center" vertical="center" wrapText="1"/>
    </xf>
    <xf numFmtId="165" fontId="6" fillId="0" borderId="8" xfId="12" applyNumberFormat="1" applyFont="1" applyFill="1" applyBorder="1" applyAlignment="1">
      <alignment horizontal="center" vertical="center" wrapText="1"/>
    </xf>
    <xf numFmtId="165" fontId="6" fillId="0" borderId="9" xfId="12" applyNumberFormat="1" applyFont="1" applyFill="1" applyBorder="1" applyAlignment="1">
      <alignment horizontal="center" vertical="center" wrapText="1"/>
    </xf>
    <xf numFmtId="165" fontId="6" fillId="0" borderId="10" xfId="12" applyNumberFormat="1" applyFont="1" applyFill="1" applyBorder="1" applyAlignment="1">
      <alignment horizontal="center" vertical="center" wrapText="1"/>
    </xf>
    <xf numFmtId="165" fontId="6" fillId="0" borderId="11" xfId="12" applyNumberFormat="1" applyFont="1" applyFill="1" applyBorder="1" applyAlignment="1">
      <alignment horizontal="center" vertical="center" wrapText="1"/>
    </xf>
    <xf numFmtId="0" fontId="4" fillId="0" borderId="0" xfId="7" applyFont="1" applyAlignment="1">
      <alignment horizontal="center"/>
    </xf>
    <xf numFmtId="0" fontId="5" fillId="0" borderId="2" xfId="7" applyFont="1" applyBorder="1" applyAlignment="1">
      <alignment horizontal="center" vertical="center" wrapText="1"/>
    </xf>
    <xf numFmtId="0" fontId="5" fillId="0" borderId="13" xfId="7" applyFont="1" applyBorder="1" applyAlignment="1">
      <alignment horizontal="center" vertical="center" wrapText="1"/>
    </xf>
    <xf numFmtId="0" fontId="5" fillId="0" borderId="6" xfId="7" applyFont="1" applyBorder="1" applyAlignment="1">
      <alignment horizontal="center" vertical="center" wrapText="1"/>
    </xf>
    <xf numFmtId="0" fontId="6" fillId="0" borderId="13" xfId="7" applyFont="1" applyBorder="1" applyAlignment="1">
      <alignment horizontal="center" vertical="center" wrapText="1"/>
    </xf>
    <xf numFmtId="43" fontId="5" fillId="0" borderId="3" xfId="15" applyFont="1" applyFill="1" applyBorder="1" applyAlignment="1" applyProtection="1">
      <alignment horizontal="justify" vertical="center" wrapText="1"/>
    </xf>
    <xf numFmtId="43" fontId="5" fillId="0" borderId="5" xfId="15" applyFont="1" applyFill="1" applyBorder="1" applyAlignment="1" applyProtection="1">
      <alignment horizontal="justify" vertical="center" wrapText="1"/>
    </xf>
    <xf numFmtId="43" fontId="5" fillId="0" borderId="3" xfId="15" applyFont="1" applyFill="1" applyBorder="1" applyAlignment="1" applyProtection="1">
      <alignment horizontal="left" vertical="center" wrapText="1"/>
    </xf>
    <xf numFmtId="43" fontId="5" fillId="0" borderId="5" xfId="15" applyFont="1" applyFill="1" applyBorder="1" applyAlignment="1" applyProtection="1">
      <alignment horizontal="left" vertical="center" wrapText="1"/>
    </xf>
    <xf numFmtId="165" fontId="6" fillId="0" borderId="3" xfId="12" applyNumberFormat="1" applyFont="1" applyFill="1" applyBorder="1" applyAlignment="1">
      <alignment horizontal="center" vertical="center" wrapText="1"/>
    </xf>
  </cellXfs>
  <cellStyles count="16">
    <cellStyle name="Comma" xfId="15" builtinId="3"/>
    <cellStyle name="Comma 11" xfId="3"/>
    <cellStyle name="Comma 12" xfId="4"/>
    <cellStyle name="Comma 13" xfId="6"/>
    <cellStyle name="Comma 2" xfId="12"/>
    <cellStyle name="Comma 2 2" xfId="8"/>
    <cellStyle name="Comma 3" xfId="5"/>
    <cellStyle name="Comma 5" xfId="10"/>
    <cellStyle name="Comma 6" xfId="9"/>
    <cellStyle name="Normal" xfId="0" builtinId="0"/>
    <cellStyle name="Normal 2" xfId="11"/>
    <cellStyle name="Normal 2 2" xfId="13"/>
    <cellStyle name="Normal 2 3 2" xfId="7"/>
    <cellStyle name="Normal 3" xfId="14"/>
    <cellStyle name="Normal 4 2" xfId="2"/>
    <cellStyle name="Normal 8"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19" zoomScaleNormal="100" workbookViewId="0">
      <selection activeCell="D55" sqref="D55"/>
    </sheetView>
  </sheetViews>
  <sheetFormatPr defaultColWidth="9.109375" defaultRowHeight="14.4" x14ac:dyDescent="0.3"/>
  <cols>
    <col min="1" max="1" width="5.88671875" customWidth="1"/>
    <col min="2" max="3" width="32.88671875" customWidth="1"/>
    <col min="4" max="4" width="15" customWidth="1"/>
    <col min="5" max="6" width="11.109375" customWidth="1"/>
    <col min="7" max="7" width="12" customWidth="1"/>
    <col min="8" max="8" width="11.44140625" customWidth="1"/>
    <col min="9" max="9" width="12" customWidth="1"/>
    <col min="10" max="10" width="38.33203125" customWidth="1"/>
  </cols>
  <sheetData>
    <row r="1" spans="1:11" ht="32.25" customHeight="1" x14ac:dyDescent="0.3">
      <c r="A1" s="187" t="s">
        <v>153</v>
      </c>
      <c r="B1" s="187"/>
      <c r="C1" s="187"/>
      <c r="D1" s="187"/>
      <c r="E1" s="187"/>
      <c r="F1" s="187"/>
      <c r="G1" s="187"/>
      <c r="H1" s="187"/>
      <c r="I1" s="187"/>
      <c r="J1" s="187"/>
    </row>
    <row r="4" spans="1:11" ht="15.6" x14ac:dyDescent="0.3">
      <c r="A4" s="190" t="s">
        <v>0</v>
      </c>
      <c r="B4" s="190" t="s">
        <v>41</v>
      </c>
      <c r="C4" s="193" t="s">
        <v>2</v>
      </c>
      <c r="D4" s="196" t="s">
        <v>68</v>
      </c>
      <c r="E4" s="197"/>
      <c r="F4" s="197"/>
      <c r="G4" s="197"/>
      <c r="H4" s="197"/>
      <c r="I4" s="198"/>
      <c r="J4" s="193" t="s">
        <v>3</v>
      </c>
      <c r="K4" s="97"/>
    </row>
    <row r="5" spans="1:11" ht="15.6" x14ac:dyDescent="0.3">
      <c r="A5" s="191"/>
      <c r="B5" s="191"/>
      <c r="C5" s="194"/>
      <c r="D5" s="190" t="s">
        <v>70</v>
      </c>
      <c r="E5" s="196" t="s">
        <v>69</v>
      </c>
      <c r="F5" s="197"/>
      <c r="G5" s="197"/>
      <c r="H5" s="197"/>
      <c r="I5" s="198"/>
      <c r="J5" s="194"/>
      <c r="K5" s="97"/>
    </row>
    <row r="6" spans="1:11" ht="15.6" x14ac:dyDescent="0.3">
      <c r="A6" s="192"/>
      <c r="B6" s="192"/>
      <c r="C6" s="195"/>
      <c r="D6" s="192"/>
      <c r="E6" s="98" t="s">
        <v>24</v>
      </c>
      <c r="F6" s="98" t="s">
        <v>25</v>
      </c>
      <c r="G6" s="98" t="s">
        <v>26</v>
      </c>
      <c r="H6" s="98" t="s">
        <v>27</v>
      </c>
      <c r="I6" s="98" t="s">
        <v>28</v>
      </c>
      <c r="J6" s="195"/>
      <c r="K6" s="97"/>
    </row>
    <row r="7" spans="1:11" ht="15.6" x14ac:dyDescent="0.3">
      <c r="A7" s="99" t="s">
        <v>29</v>
      </c>
      <c r="B7" s="188" t="s">
        <v>124</v>
      </c>
      <c r="C7" s="189"/>
      <c r="D7" s="100"/>
      <c r="E7" s="100"/>
      <c r="F7" s="100"/>
      <c r="G7" s="100"/>
      <c r="H7" s="100"/>
      <c r="I7" s="100"/>
      <c r="J7" s="100"/>
      <c r="K7" s="97"/>
    </row>
    <row r="8" spans="1:11" ht="15.6" x14ac:dyDescent="0.3">
      <c r="A8" s="99">
        <v>1</v>
      </c>
      <c r="B8" s="188" t="s">
        <v>126</v>
      </c>
      <c r="C8" s="189"/>
      <c r="D8" s="100"/>
      <c r="E8" s="100"/>
      <c r="F8" s="100"/>
      <c r="G8" s="100"/>
      <c r="H8" s="100"/>
      <c r="I8" s="100"/>
      <c r="J8" s="100"/>
      <c r="K8" s="97"/>
    </row>
    <row r="9" spans="1:11" ht="114" customHeight="1" x14ac:dyDescent="0.3">
      <c r="A9" s="101" t="s">
        <v>46</v>
      </c>
      <c r="B9" s="102" t="s">
        <v>76</v>
      </c>
      <c r="C9" s="103" t="s">
        <v>78</v>
      </c>
      <c r="D9" s="104" t="s">
        <v>82</v>
      </c>
      <c r="E9" s="14" t="s">
        <v>131</v>
      </c>
      <c r="F9" s="14" t="s">
        <v>132</v>
      </c>
      <c r="G9" s="14" t="s">
        <v>132</v>
      </c>
      <c r="H9" s="14" t="s">
        <v>132</v>
      </c>
      <c r="I9" s="14" t="s">
        <v>132</v>
      </c>
      <c r="J9" s="105" t="s">
        <v>80</v>
      </c>
      <c r="K9" s="97"/>
    </row>
    <row r="10" spans="1:11" ht="130.19999999999999" customHeight="1" x14ac:dyDescent="0.3">
      <c r="A10" s="101" t="s">
        <v>47</v>
      </c>
      <c r="B10" s="102" t="s">
        <v>77</v>
      </c>
      <c r="C10" s="103" t="s">
        <v>79</v>
      </c>
      <c r="D10" s="104" t="s">
        <v>83</v>
      </c>
      <c r="E10" s="14" t="s">
        <v>123</v>
      </c>
      <c r="F10" s="14" t="s">
        <v>123</v>
      </c>
      <c r="G10" s="14" t="s">
        <v>123</v>
      </c>
      <c r="H10" s="14" t="s">
        <v>123</v>
      </c>
      <c r="I10" s="14" t="s">
        <v>123</v>
      </c>
      <c r="J10" s="105" t="s">
        <v>81</v>
      </c>
      <c r="K10" s="97"/>
    </row>
    <row r="11" spans="1:11" ht="174" customHeight="1" x14ac:dyDescent="0.3">
      <c r="A11" s="101" t="s">
        <v>48</v>
      </c>
      <c r="B11" s="106" t="s">
        <v>51</v>
      </c>
      <c r="C11" s="107" t="s">
        <v>75</v>
      </c>
      <c r="D11" s="98" t="s">
        <v>167</v>
      </c>
      <c r="E11" s="14"/>
      <c r="F11" s="14" t="s">
        <v>146</v>
      </c>
      <c r="G11" s="14" t="s">
        <v>146</v>
      </c>
      <c r="H11" s="14" t="s">
        <v>146</v>
      </c>
      <c r="I11" s="14" t="s">
        <v>146</v>
      </c>
      <c r="J11" s="108" t="s">
        <v>163</v>
      </c>
      <c r="K11" s="97"/>
    </row>
    <row r="12" spans="1:11" ht="39" customHeight="1" x14ac:dyDescent="0.3">
      <c r="A12" s="99">
        <v>2</v>
      </c>
      <c r="B12" s="188" t="s">
        <v>125</v>
      </c>
      <c r="C12" s="189"/>
      <c r="D12" s="98"/>
      <c r="E12" s="98"/>
      <c r="F12" s="98"/>
      <c r="G12" s="98"/>
      <c r="H12" s="98"/>
      <c r="I12" s="96"/>
      <c r="J12" s="109"/>
      <c r="K12" s="110"/>
    </row>
    <row r="13" spans="1:11" ht="216" customHeight="1" x14ac:dyDescent="0.3">
      <c r="A13" s="101" t="s">
        <v>44</v>
      </c>
      <c r="B13" s="106" t="s">
        <v>67</v>
      </c>
      <c r="C13" s="106" t="s">
        <v>71</v>
      </c>
      <c r="D13" s="98" t="s">
        <v>177</v>
      </c>
      <c r="E13" s="14" t="s">
        <v>154</v>
      </c>
      <c r="F13" s="14" t="s">
        <v>154</v>
      </c>
      <c r="G13" s="14" t="s">
        <v>154</v>
      </c>
      <c r="H13" s="14" t="s">
        <v>154</v>
      </c>
      <c r="I13" s="14" t="s">
        <v>154</v>
      </c>
      <c r="J13" s="108" t="s">
        <v>72</v>
      </c>
      <c r="K13" s="97"/>
    </row>
    <row r="14" spans="1:11" ht="255" customHeight="1" x14ac:dyDescent="0.3">
      <c r="A14" s="101" t="s">
        <v>44</v>
      </c>
      <c r="B14" s="106" t="s">
        <v>52</v>
      </c>
      <c r="C14" s="107" t="s">
        <v>73</v>
      </c>
      <c r="D14" s="98" t="s">
        <v>84</v>
      </c>
      <c r="E14" s="100"/>
      <c r="F14" s="100"/>
      <c r="G14" s="14" t="s">
        <v>122</v>
      </c>
      <c r="H14" s="14" t="s">
        <v>122</v>
      </c>
      <c r="I14" s="14" t="s">
        <v>122</v>
      </c>
      <c r="J14" s="108" t="s">
        <v>74</v>
      </c>
      <c r="K14" s="97"/>
    </row>
    <row r="15" spans="1:11" ht="15.6" x14ac:dyDescent="0.3">
      <c r="A15" s="99" t="s">
        <v>30</v>
      </c>
      <c r="B15" s="188" t="s">
        <v>43</v>
      </c>
      <c r="C15" s="189"/>
      <c r="D15" s="111"/>
      <c r="E15" s="111"/>
      <c r="F15" s="111"/>
      <c r="G15" s="111"/>
      <c r="H15" s="111"/>
      <c r="I15" s="111"/>
      <c r="J15" s="100"/>
      <c r="K15" s="97"/>
    </row>
    <row r="16" spans="1:11" ht="47.25" customHeight="1" x14ac:dyDescent="0.3">
      <c r="A16" s="104">
        <v>1</v>
      </c>
      <c r="B16" s="185" t="s">
        <v>158</v>
      </c>
      <c r="C16" s="186"/>
      <c r="D16" s="112"/>
      <c r="E16" s="112"/>
      <c r="F16" s="112"/>
      <c r="G16" s="112"/>
      <c r="H16" s="112"/>
      <c r="I16" s="112"/>
      <c r="J16" s="113"/>
      <c r="K16" s="110"/>
    </row>
    <row r="17" spans="1:11" ht="272.39999999999998" customHeight="1" x14ac:dyDescent="0.3">
      <c r="A17" s="114" t="s">
        <v>46</v>
      </c>
      <c r="B17" s="115" t="s">
        <v>53</v>
      </c>
      <c r="C17" s="116" t="s">
        <v>5</v>
      </c>
      <c r="D17" s="117" t="s">
        <v>169</v>
      </c>
      <c r="E17" s="118" t="s">
        <v>168</v>
      </c>
      <c r="G17" s="118" t="s">
        <v>105</v>
      </c>
      <c r="H17" s="118" t="s">
        <v>105</v>
      </c>
      <c r="I17" s="113"/>
      <c r="J17" s="116" t="s">
        <v>172</v>
      </c>
      <c r="K17" s="110"/>
    </row>
    <row r="18" spans="1:11" ht="324" customHeight="1" x14ac:dyDescent="0.3">
      <c r="A18" s="114" t="s">
        <v>47</v>
      </c>
      <c r="B18" s="115" t="s">
        <v>159</v>
      </c>
      <c r="C18" s="116" t="s">
        <v>160</v>
      </c>
      <c r="D18" s="117" t="s">
        <v>170</v>
      </c>
      <c r="E18" s="118" t="s">
        <v>168</v>
      </c>
      <c r="F18" s="118" t="s">
        <v>147</v>
      </c>
      <c r="G18" s="118" t="s">
        <v>105</v>
      </c>
      <c r="H18" s="118" t="s">
        <v>105</v>
      </c>
      <c r="I18" s="118" t="s">
        <v>105</v>
      </c>
      <c r="J18" s="116" t="s">
        <v>171</v>
      </c>
      <c r="K18" s="110"/>
    </row>
    <row r="19" spans="1:11" ht="145.5" customHeight="1" x14ac:dyDescent="0.3">
      <c r="A19" s="119" t="s">
        <v>48</v>
      </c>
      <c r="B19" s="116" t="s">
        <v>6</v>
      </c>
      <c r="C19" s="116" t="s">
        <v>7</v>
      </c>
      <c r="D19" s="117" t="s">
        <v>86</v>
      </c>
      <c r="E19" s="118" t="s">
        <v>92</v>
      </c>
      <c r="F19" s="118" t="s">
        <v>92</v>
      </c>
      <c r="G19" s="118" t="s">
        <v>92</v>
      </c>
      <c r="H19" s="120"/>
      <c r="I19" s="120"/>
      <c r="J19" s="116" t="s">
        <v>31</v>
      </c>
      <c r="K19" s="121"/>
    </row>
    <row r="20" spans="1:11" ht="48" customHeight="1" x14ac:dyDescent="0.3">
      <c r="A20" s="99">
        <v>2</v>
      </c>
      <c r="B20" s="188" t="s">
        <v>8</v>
      </c>
      <c r="C20" s="189"/>
      <c r="D20" s="113"/>
      <c r="E20" s="113"/>
      <c r="F20" s="113"/>
      <c r="G20" s="113"/>
      <c r="H20" s="113"/>
      <c r="I20" s="113"/>
      <c r="J20" s="113"/>
      <c r="K20" s="110"/>
    </row>
    <row r="21" spans="1:11" ht="274.2" customHeight="1" x14ac:dyDescent="0.3">
      <c r="A21" s="122" t="s">
        <v>44</v>
      </c>
      <c r="B21" s="116" t="s">
        <v>9</v>
      </c>
      <c r="C21" s="174" t="s">
        <v>93</v>
      </c>
      <c r="D21" s="117" t="s">
        <v>179</v>
      </c>
      <c r="E21" s="100"/>
      <c r="F21" s="118" t="s">
        <v>178</v>
      </c>
      <c r="G21" s="118" t="s">
        <v>94</v>
      </c>
      <c r="H21" s="118" t="s">
        <v>94</v>
      </c>
      <c r="I21" s="118" t="s">
        <v>94</v>
      </c>
      <c r="J21" s="101" t="s">
        <v>180</v>
      </c>
      <c r="K21" s="97"/>
    </row>
    <row r="22" spans="1:11" ht="141.75" customHeight="1" x14ac:dyDescent="0.3">
      <c r="A22" s="122" t="s">
        <v>45</v>
      </c>
      <c r="B22" s="116" t="s">
        <v>130</v>
      </c>
      <c r="C22" s="124" t="s">
        <v>107</v>
      </c>
      <c r="D22" s="117" t="s">
        <v>148</v>
      </c>
      <c r="E22" s="118" t="s">
        <v>106</v>
      </c>
      <c r="F22" s="118" t="s">
        <v>106</v>
      </c>
      <c r="G22" s="118"/>
      <c r="H22" s="100"/>
      <c r="I22" s="100"/>
      <c r="J22" s="124" t="s">
        <v>149</v>
      </c>
      <c r="K22" s="97"/>
    </row>
    <row r="23" spans="1:11" ht="294.75" customHeight="1" x14ac:dyDescent="0.3">
      <c r="A23" s="101" t="s">
        <v>54</v>
      </c>
      <c r="B23" s="116" t="s">
        <v>11</v>
      </c>
      <c r="C23" s="123" t="s">
        <v>12</v>
      </c>
      <c r="D23" s="117" t="s">
        <v>181</v>
      </c>
      <c r="E23" s="118" t="s">
        <v>95</v>
      </c>
      <c r="F23" s="118" t="s">
        <v>95</v>
      </c>
      <c r="G23" s="118" t="s">
        <v>95</v>
      </c>
      <c r="H23" s="100"/>
      <c r="I23" s="100"/>
      <c r="J23" s="101" t="s">
        <v>182</v>
      </c>
      <c r="K23" s="97"/>
    </row>
    <row r="24" spans="1:11" ht="63" customHeight="1" x14ac:dyDescent="0.3">
      <c r="A24" s="99">
        <v>3</v>
      </c>
      <c r="B24" s="199" t="s">
        <v>14</v>
      </c>
      <c r="C24" s="200"/>
      <c r="D24" s="117"/>
      <c r="E24" s="100"/>
      <c r="F24" s="100"/>
      <c r="G24" s="100"/>
      <c r="H24" s="100"/>
      <c r="I24" s="100"/>
      <c r="J24" s="100"/>
      <c r="K24" s="97"/>
    </row>
    <row r="25" spans="1:11" ht="116.25" customHeight="1" x14ac:dyDescent="0.3">
      <c r="A25" s="101" t="s">
        <v>55</v>
      </c>
      <c r="B25" s="125" t="s">
        <v>186</v>
      </c>
      <c r="C25" s="126" t="s">
        <v>108</v>
      </c>
      <c r="D25" s="117" t="s">
        <v>184</v>
      </c>
      <c r="E25" s="118" t="s">
        <v>110</v>
      </c>
      <c r="F25" s="118" t="s">
        <v>110</v>
      </c>
      <c r="G25" s="118" t="s">
        <v>110</v>
      </c>
      <c r="H25" s="118" t="s">
        <v>183</v>
      </c>
      <c r="I25" s="118" t="s">
        <v>183</v>
      </c>
      <c r="J25" s="127" t="s">
        <v>185</v>
      </c>
      <c r="K25" s="97"/>
    </row>
    <row r="26" spans="1:11" ht="225.6" customHeight="1" x14ac:dyDescent="0.3">
      <c r="A26" s="101" t="s">
        <v>56</v>
      </c>
      <c r="B26" s="128" t="s">
        <v>111</v>
      </c>
      <c r="C26" s="129" t="s">
        <v>109</v>
      </c>
      <c r="D26" s="117" t="s">
        <v>150</v>
      </c>
      <c r="F26" s="118" t="s">
        <v>110</v>
      </c>
      <c r="G26" s="118" t="s">
        <v>110</v>
      </c>
      <c r="H26" s="118" t="s">
        <v>113</v>
      </c>
      <c r="I26" s="118" t="s">
        <v>113</v>
      </c>
      <c r="J26" s="127" t="s">
        <v>151</v>
      </c>
      <c r="K26" s="97"/>
    </row>
    <row r="27" spans="1:11" ht="97.8" customHeight="1" x14ac:dyDescent="0.3">
      <c r="A27" s="130" t="s">
        <v>57</v>
      </c>
      <c r="B27" s="128" t="s">
        <v>145</v>
      </c>
      <c r="C27" s="129" t="s">
        <v>155</v>
      </c>
      <c r="D27" s="117" t="s">
        <v>202</v>
      </c>
      <c r="E27" s="118" t="s">
        <v>203</v>
      </c>
      <c r="F27" s="118" t="s">
        <v>203</v>
      </c>
      <c r="G27" s="118" t="s">
        <v>204</v>
      </c>
      <c r="H27" s="118" t="s">
        <v>204</v>
      </c>
      <c r="I27" s="118" t="s">
        <v>203</v>
      </c>
      <c r="J27" s="127" t="s">
        <v>205</v>
      </c>
      <c r="K27" s="97"/>
    </row>
    <row r="28" spans="1:11" ht="51.75" customHeight="1" x14ac:dyDescent="0.3">
      <c r="A28" s="101">
        <v>4</v>
      </c>
      <c r="B28" s="188" t="s">
        <v>15</v>
      </c>
      <c r="C28" s="189"/>
      <c r="D28" s="113"/>
      <c r="E28" s="100"/>
      <c r="F28" s="100"/>
      <c r="G28" s="100"/>
      <c r="H28" s="100"/>
      <c r="I28" s="100"/>
      <c r="J28" s="100"/>
      <c r="K28" s="97"/>
    </row>
    <row r="29" spans="1:11" ht="221.25" customHeight="1" x14ac:dyDescent="0.3">
      <c r="A29" s="101" t="s">
        <v>58</v>
      </c>
      <c r="B29" s="128" t="s">
        <v>156</v>
      </c>
      <c r="C29" s="107" t="s">
        <v>96</v>
      </c>
      <c r="D29" s="117" t="s">
        <v>208</v>
      </c>
      <c r="E29" s="118" t="s">
        <v>206</v>
      </c>
      <c r="F29" s="118" t="s">
        <v>97</v>
      </c>
      <c r="G29" s="118" t="s">
        <v>206</v>
      </c>
      <c r="H29" s="118" t="s">
        <v>206</v>
      </c>
      <c r="I29" s="118" t="s">
        <v>97</v>
      </c>
      <c r="J29" s="131" t="s">
        <v>207</v>
      </c>
      <c r="K29" s="97"/>
    </row>
    <row r="30" spans="1:11" ht="151.19999999999999" customHeight="1" x14ac:dyDescent="0.3">
      <c r="A30" s="101" t="s">
        <v>59</v>
      </c>
      <c r="B30" s="128" t="s">
        <v>129</v>
      </c>
      <c r="C30" s="107" t="s">
        <v>98</v>
      </c>
      <c r="D30" s="117" t="s">
        <v>87</v>
      </c>
      <c r="E30" s="118" t="s">
        <v>87</v>
      </c>
      <c r="G30" s="100"/>
      <c r="H30" s="100"/>
      <c r="I30" s="100"/>
      <c r="J30" s="131" t="s">
        <v>99</v>
      </c>
      <c r="K30" s="97"/>
    </row>
    <row r="31" spans="1:11" ht="120" customHeight="1" x14ac:dyDescent="0.3">
      <c r="A31" s="101" t="s">
        <v>60</v>
      </c>
      <c r="B31" s="128" t="s">
        <v>152</v>
      </c>
      <c r="C31" s="107" t="s">
        <v>157</v>
      </c>
      <c r="D31" s="117" t="s">
        <v>200</v>
      </c>
      <c r="E31" s="118" t="s">
        <v>100</v>
      </c>
      <c r="F31" s="118" t="s">
        <v>88</v>
      </c>
      <c r="G31" s="118" t="s">
        <v>187</v>
      </c>
      <c r="H31" s="118" t="s">
        <v>101</v>
      </c>
      <c r="I31" s="118" t="s">
        <v>100</v>
      </c>
      <c r="J31" s="131" t="s">
        <v>164</v>
      </c>
      <c r="K31" s="97"/>
    </row>
    <row r="32" spans="1:11" ht="64.5" customHeight="1" x14ac:dyDescent="0.3">
      <c r="A32" s="99">
        <v>5</v>
      </c>
      <c r="B32" s="188" t="s">
        <v>16</v>
      </c>
      <c r="C32" s="189"/>
      <c r="D32" s="113"/>
      <c r="E32" s="113"/>
      <c r="F32" s="113"/>
      <c r="G32" s="113"/>
      <c r="H32" s="113"/>
      <c r="I32" s="113"/>
      <c r="J32" s="113"/>
      <c r="K32" s="110"/>
    </row>
    <row r="33" spans="1:11" ht="196.5" customHeight="1" x14ac:dyDescent="0.3">
      <c r="A33" s="118" t="s">
        <v>61</v>
      </c>
      <c r="B33" s="116" t="s">
        <v>143</v>
      </c>
      <c r="C33" s="184" t="s">
        <v>162</v>
      </c>
      <c r="D33" s="117" t="s">
        <v>165</v>
      </c>
      <c r="E33" s="118" t="s">
        <v>189</v>
      </c>
      <c r="F33" s="118"/>
      <c r="G33" s="118" t="s">
        <v>102</v>
      </c>
      <c r="H33" s="118" t="s">
        <v>188</v>
      </c>
      <c r="I33" s="118"/>
      <c r="J33" s="132" t="s">
        <v>166</v>
      </c>
      <c r="K33" s="121"/>
    </row>
    <row r="34" spans="1:11" ht="93.6" x14ac:dyDescent="0.3">
      <c r="A34" s="133" t="s">
        <v>62</v>
      </c>
      <c r="B34" s="116" t="s">
        <v>112</v>
      </c>
      <c r="C34" s="116" t="s">
        <v>114</v>
      </c>
      <c r="D34" s="117" t="s">
        <v>89</v>
      </c>
      <c r="F34" s="118" t="s">
        <v>116</v>
      </c>
      <c r="G34" s="118" t="s">
        <v>116</v>
      </c>
      <c r="H34" s="118" t="s">
        <v>190</v>
      </c>
      <c r="I34" s="118" t="s">
        <v>116</v>
      </c>
      <c r="J34" s="116" t="s">
        <v>191</v>
      </c>
      <c r="K34" s="121"/>
    </row>
    <row r="35" spans="1:11" ht="47.25" customHeight="1" x14ac:dyDescent="0.3">
      <c r="A35" s="117">
        <v>6</v>
      </c>
      <c r="B35" s="199" t="s">
        <v>63</v>
      </c>
      <c r="C35" s="200"/>
      <c r="D35" s="134"/>
      <c r="E35" s="120"/>
      <c r="F35" s="120"/>
      <c r="G35" s="120"/>
      <c r="H35" s="120"/>
      <c r="I35" s="120"/>
      <c r="J35" s="120"/>
      <c r="K35" s="121"/>
    </row>
    <row r="36" spans="1:11" ht="140.4" x14ac:dyDescent="0.3">
      <c r="A36" s="118" t="s">
        <v>64</v>
      </c>
      <c r="B36" s="116" t="s">
        <v>90</v>
      </c>
      <c r="C36" s="118" t="s">
        <v>119</v>
      </c>
      <c r="D36" s="117" t="s">
        <v>192</v>
      </c>
      <c r="E36" s="118" t="s">
        <v>173</v>
      </c>
      <c r="F36" s="118"/>
      <c r="G36" s="118" t="s">
        <v>173</v>
      </c>
      <c r="H36" s="118" t="s">
        <v>173</v>
      </c>
      <c r="I36" s="118" t="s">
        <v>173</v>
      </c>
      <c r="J36" s="116" t="s">
        <v>193</v>
      </c>
      <c r="K36" s="121"/>
    </row>
    <row r="37" spans="1:11" ht="156" x14ac:dyDescent="0.3">
      <c r="A37" s="118" t="s">
        <v>65</v>
      </c>
      <c r="B37" s="116" t="s">
        <v>117</v>
      </c>
      <c r="C37" s="116" t="s">
        <v>120</v>
      </c>
      <c r="D37" s="117" t="s">
        <v>201</v>
      </c>
      <c r="E37" s="118" t="s">
        <v>115</v>
      </c>
      <c r="F37" s="118" t="s">
        <v>127</v>
      </c>
      <c r="G37" s="118" t="s">
        <v>116</v>
      </c>
      <c r="H37" s="118" t="s">
        <v>116</v>
      </c>
      <c r="I37" s="120"/>
      <c r="J37" s="116" t="s">
        <v>209</v>
      </c>
      <c r="K37" s="121"/>
    </row>
    <row r="38" spans="1:11" ht="109.2" x14ac:dyDescent="0.3">
      <c r="A38" s="118" t="s">
        <v>66</v>
      </c>
      <c r="B38" s="116" t="s">
        <v>118</v>
      </c>
      <c r="C38" s="116" t="s">
        <v>121</v>
      </c>
      <c r="D38" s="117" t="s">
        <v>196</v>
      </c>
      <c r="E38" s="118" t="s">
        <v>127</v>
      </c>
      <c r="F38" s="118" t="s">
        <v>194</v>
      </c>
      <c r="G38" s="118" t="s">
        <v>195</v>
      </c>
      <c r="H38" s="118" t="s">
        <v>115</v>
      </c>
      <c r="I38" s="118" t="s">
        <v>127</v>
      </c>
      <c r="J38" s="118" t="s">
        <v>197</v>
      </c>
      <c r="K38" s="121"/>
    </row>
    <row r="39" spans="1:11" ht="15.6" x14ac:dyDescent="0.3">
      <c r="A39" s="99">
        <v>7</v>
      </c>
      <c r="B39" s="185" t="s">
        <v>49</v>
      </c>
      <c r="C39" s="186"/>
      <c r="D39" s="113"/>
      <c r="E39" s="100"/>
      <c r="F39" s="100"/>
      <c r="G39" s="100"/>
      <c r="H39" s="100"/>
      <c r="I39" s="100"/>
      <c r="J39" s="100"/>
      <c r="K39" s="97"/>
    </row>
    <row r="40" spans="1:11" ht="246.6" customHeight="1" x14ac:dyDescent="0.3">
      <c r="A40" s="118" t="s">
        <v>138</v>
      </c>
      <c r="B40" s="116" t="s">
        <v>17</v>
      </c>
      <c r="C40" s="116" t="s">
        <v>18</v>
      </c>
      <c r="D40" s="117" t="s">
        <v>91</v>
      </c>
      <c r="E40" s="118" t="s">
        <v>92</v>
      </c>
      <c r="F40" s="118" t="s">
        <v>92</v>
      </c>
      <c r="G40" s="118" t="s">
        <v>92</v>
      </c>
      <c r="H40" s="118" t="s">
        <v>92</v>
      </c>
      <c r="I40" s="118" t="s">
        <v>92</v>
      </c>
      <c r="J40" s="116" t="s">
        <v>128</v>
      </c>
      <c r="K40" s="121"/>
    </row>
    <row r="41" spans="1:11" ht="129.75" customHeight="1" x14ac:dyDescent="0.3">
      <c r="A41" s="118" t="s">
        <v>139</v>
      </c>
      <c r="B41" s="116" t="s">
        <v>20</v>
      </c>
      <c r="C41" s="116" t="s">
        <v>21</v>
      </c>
      <c r="D41" s="117" t="s">
        <v>198</v>
      </c>
      <c r="E41" s="120"/>
      <c r="F41" s="120"/>
      <c r="G41" s="118" t="s">
        <v>103</v>
      </c>
      <c r="H41" s="118" t="s">
        <v>103</v>
      </c>
      <c r="I41" s="118" t="s">
        <v>103</v>
      </c>
      <c r="J41" s="116" t="s">
        <v>199</v>
      </c>
      <c r="K41" s="121"/>
    </row>
    <row r="42" spans="1:11" ht="15.6" x14ac:dyDescent="0.3">
      <c r="A42" s="167">
        <v>8</v>
      </c>
      <c r="B42" s="201" t="s">
        <v>210</v>
      </c>
      <c r="C42" s="201"/>
      <c r="D42" s="167"/>
      <c r="E42" s="171"/>
      <c r="F42" s="171"/>
      <c r="G42" s="172"/>
      <c r="H42" s="172"/>
      <c r="I42" s="172"/>
      <c r="J42" s="173"/>
    </row>
    <row r="43" spans="1:11" ht="134.4" customHeight="1" x14ac:dyDescent="0.3">
      <c r="A43" s="14" t="s">
        <v>211</v>
      </c>
      <c r="B43" s="101" t="s">
        <v>212</v>
      </c>
      <c r="C43" s="174" t="s">
        <v>213</v>
      </c>
      <c r="D43" s="117" t="s">
        <v>215</v>
      </c>
      <c r="E43" s="118" t="s">
        <v>214</v>
      </c>
      <c r="F43" s="118" t="s">
        <v>106</v>
      </c>
      <c r="G43" s="118" t="s">
        <v>106</v>
      </c>
      <c r="H43" s="117"/>
      <c r="I43" s="175"/>
      <c r="J43" s="174" t="s">
        <v>216</v>
      </c>
    </row>
  </sheetData>
  <mergeCells count="20">
    <mergeCell ref="B20:C20"/>
    <mergeCell ref="B24:C24"/>
    <mergeCell ref="B28:C28"/>
    <mergeCell ref="B32:C32"/>
    <mergeCell ref="B42:C42"/>
    <mergeCell ref="B35:C35"/>
    <mergeCell ref="B39:C39"/>
    <mergeCell ref="B16:C16"/>
    <mergeCell ref="A1:J1"/>
    <mergeCell ref="B7:C7"/>
    <mergeCell ref="B8:C8"/>
    <mergeCell ref="B12:C12"/>
    <mergeCell ref="B15:C15"/>
    <mergeCell ref="A4:A6"/>
    <mergeCell ref="B4:B6"/>
    <mergeCell ref="C4:C6"/>
    <mergeCell ref="D4:I4"/>
    <mergeCell ref="J4:J6"/>
    <mergeCell ref="D5:D6"/>
    <mergeCell ref="E5:I5"/>
  </mergeCells>
  <phoneticPr fontId="19" type="noConversion"/>
  <pageMargins left="0.27" right="0.16" top="0.37" bottom="0.32" header="0.3" footer="0.3"/>
  <pageSetup paperSize="9"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21"/>
  <sheetViews>
    <sheetView tabSelected="1" zoomScale="90" zoomScaleNormal="90" workbookViewId="0">
      <pane xSplit="9" ySplit="9" topLeftCell="J10" activePane="bottomRight" state="frozen"/>
      <selection pane="topRight" activeCell="J1" sqref="J1"/>
      <selection pane="bottomLeft" activeCell="A10" sqref="A10"/>
      <selection pane="bottomRight" activeCell="B13" sqref="B13"/>
    </sheetView>
  </sheetViews>
  <sheetFormatPr defaultRowHeight="15.6" x14ac:dyDescent="0.3"/>
  <cols>
    <col min="1" max="1" width="4.44140625" style="10" customWidth="1"/>
    <col min="2" max="2" width="36.88671875" style="8" customWidth="1"/>
    <col min="3" max="3" width="19.33203125" style="9" hidden="1" customWidth="1"/>
    <col min="4" max="4" width="46.44140625" style="10" hidden="1" customWidth="1"/>
    <col min="5" max="5" width="28.5546875" style="10" hidden="1" customWidth="1"/>
    <col min="6" max="6" width="14.6640625" style="10" customWidth="1"/>
    <col min="7" max="7" width="11.88671875" style="5" customWidth="1"/>
    <col min="8" max="8" width="12" style="5" customWidth="1"/>
    <col min="9" max="9" width="10.5546875" style="5" customWidth="1"/>
    <col min="10" max="10" width="9.6640625" style="5" customWidth="1"/>
    <col min="11" max="11" width="11.33203125" style="5" customWidth="1"/>
    <col min="12" max="12" width="11" style="5" customWidth="1"/>
    <col min="13" max="13" width="12.88671875" style="5" customWidth="1"/>
    <col min="14" max="14" width="10.6640625" style="5" customWidth="1"/>
    <col min="15" max="15" width="11.6640625" style="5" customWidth="1"/>
    <col min="16" max="16" width="10.44140625" style="5" customWidth="1"/>
    <col min="17" max="17" width="11.109375" style="5" customWidth="1"/>
    <col min="18" max="18" width="11" style="5" customWidth="1"/>
    <col min="19" max="19" width="14" style="6" bestFit="1" customWidth="1"/>
    <col min="20" max="252" width="9.109375" style="6"/>
    <col min="253" max="253" width="5.109375" style="6" customWidth="1"/>
    <col min="254" max="254" width="75.109375" style="6" customWidth="1"/>
    <col min="255" max="255" width="10.5546875" style="6" customWidth="1"/>
    <col min="256" max="257" width="0" style="6" hidden="1" customWidth="1"/>
    <col min="258" max="259" width="11.6640625" style="6" customWidth="1"/>
    <col min="260" max="260" width="10.109375" style="6" bestFit="1" customWidth="1"/>
    <col min="261" max="261" width="8.109375" style="6" customWidth="1"/>
    <col min="262" max="262" width="10.88671875" style="6" customWidth="1"/>
    <col min="263" max="263" width="10" style="6" bestFit="1" customWidth="1"/>
    <col min="264" max="265" width="10.5546875" style="6" customWidth="1"/>
    <col min="266" max="266" width="10" style="6" bestFit="1" customWidth="1"/>
    <col min="267" max="268" width="11.5546875" style="6" customWidth="1"/>
    <col min="269" max="269" width="10" style="6" bestFit="1" customWidth="1"/>
    <col min="270" max="270" width="8.109375" style="6" customWidth="1"/>
    <col min="271" max="271" width="10" style="6" customWidth="1"/>
    <col min="272" max="272" width="10" style="6" bestFit="1" customWidth="1"/>
    <col min="273" max="273" width="8.109375" style="6" customWidth="1"/>
    <col min="274" max="274" width="9.88671875" style="6" customWidth="1"/>
    <col min="275" max="508" width="9.109375" style="6"/>
    <col min="509" max="509" width="5.109375" style="6" customWidth="1"/>
    <col min="510" max="510" width="75.109375" style="6" customWidth="1"/>
    <col min="511" max="511" width="10.5546875" style="6" customWidth="1"/>
    <col min="512" max="513" width="0" style="6" hidden="1" customWidth="1"/>
    <col min="514" max="515" width="11.6640625" style="6" customWidth="1"/>
    <col min="516" max="516" width="10.109375" style="6" bestFit="1" customWidth="1"/>
    <col min="517" max="517" width="8.109375" style="6" customWidth="1"/>
    <col min="518" max="518" width="10.88671875" style="6" customWidth="1"/>
    <col min="519" max="519" width="10" style="6" bestFit="1" customWidth="1"/>
    <col min="520" max="521" width="10.5546875" style="6" customWidth="1"/>
    <col min="522" max="522" width="10" style="6" bestFit="1" customWidth="1"/>
    <col min="523" max="524" width="11.5546875" style="6" customWidth="1"/>
    <col min="525" max="525" width="10" style="6" bestFit="1" customWidth="1"/>
    <col min="526" max="526" width="8.109375" style="6" customWidth="1"/>
    <col min="527" max="527" width="10" style="6" customWidth="1"/>
    <col min="528" max="528" width="10" style="6" bestFit="1" customWidth="1"/>
    <col min="529" max="529" width="8.109375" style="6" customWidth="1"/>
    <col min="530" max="530" width="9.88671875" style="6" customWidth="1"/>
    <col min="531" max="764" width="9.109375" style="6"/>
    <col min="765" max="765" width="5.109375" style="6" customWidth="1"/>
    <col min="766" max="766" width="75.109375" style="6" customWidth="1"/>
    <col min="767" max="767" width="10.5546875" style="6" customWidth="1"/>
    <col min="768" max="769" width="0" style="6" hidden="1" customWidth="1"/>
    <col min="770" max="771" width="11.6640625" style="6" customWidth="1"/>
    <col min="772" max="772" width="10.109375" style="6" bestFit="1" customWidth="1"/>
    <col min="773" max="773" width="8.109375" style="6" customWidth="1"/>
    <col min="774" max="774" width="10.88671875" style="6" customWidth="1"/>
    <col min="775" max="775" width="10" style="6" bestFit="1" customWidth="1"/>
    <col min="776" max="777" width="10.5546875" style="6" customWidth="1"/>
    <col min="778" max="778" width="10" style="6" bestFit="1" customWidth="1"/>
    <col min="779" max="780" width="11.5546875" style="6" customWidth="1"/>
    <col min="781" max="781" width="10" style="6" bestFit="1" customWidth="1"/>
    <col min="782" max="782" width="8.109375" style="6" customWidth="1"/>
    <col min="783" max="783" width="10" style="6" customWidth="1"/>
    <col min="784" max="784" width="10" style="6" bestFit="1" customWidth="1"/>
    <col min="785" max="785" width="8.109375" style="6" customWidth="1"/>
    <col min="786" max="786" width="9.88671875" style="6" customWidth="1"/>
    <col min="787" max="1020" width="9.109375" style="6"/>
    <col min="1021" max="1021" width="5.109375" style="6" customWidth="1"/>
    <col min="1022" max="1022" width="75.109375" style="6" customWidth="1"/>
    <col min="1023" max="1023" width="10.5546875" style="6" customWidth="1"/>
    <col min="1024" max="1025" width="0" style="6" hidden="1" customWidth="1"/>
    <col min="1026" max="1027" width="11.6640625" style="6" customWidth="1"/>
    <col min="1028" max="1028" width="10.109375" style="6" bestFit="1" customWidth="1"/>
    <col min="1029" max="1029" width="8.109375" style="6" customWidth="1"/>
    <col min="1030" max="1030" width="10.88671875" style="6" customWidth="1"/>
    <col min="1031" max="1031" width="10" style="6" bestFit="1" customWidth="1"/>
    <col min="1032" max="1033" width="10.5546875" style="6" customWidth="1"/>
    <col min="1034" max="1034" width="10" style="6" bestFit="1" customWidth="1"/>
    <col min="1035" max="1036" width="11.5546875" style="6" customWidth="1"/>
    <col min="1037" max="1037" width="10" style="6" bestFit="1" customWidth="1"/>
    <col min="1038" max="1038" width="8.109375" style="6" customWidth="1"/>
    <col min="1039" max="1039" width="10" style="6" customWidth="1"/>
    <col min="1040" max="1040" width="10" style="6" bestFit="1" customWidth="1"/>
    <col min="1041" max="1041" width="8.109375" style="6" customWidth="1"/>
    <col min="1042" max="1042" width="9.88671875" style="6" customWidth="1"/>
    <col min="1043" max="1276" width="9.109375" style="6"/>
    <col min="1277" max="1277" width="5.109375" style="6" customWidth="1"/>
    <col min="1278" max="1278" width="75.109375" style="6" customWidth="1"/>
    <col min="1279" max="1279" width="10.5546875" style="6" customWidth="1"/>
    <col min="1280" max="1281" width="0" style="6" hidden="1" customWidth="1"/>
    <col min="1282" max="1283" width="11.6640625" style="6" customWidth="1"/>
    <col min="1284" max="1284" width="10.109375" style="6" bestFit="1" customWidth="1"/>
    <col min="1285" max="1285" width="8.109375" style="6" customWidth="1"/>
    <col min="1286" max="1286" width="10.88671875" style="6" customWidth="1"/>
    <col min="1287" max="1287" width="10" style="6" bestFit="1" customWidth="1"/>
    <col min="1288" max="1289" width="10.5546875" style="6" customWidth="1"/>
    <col min="1290" max="1290" width="10" style="6" bestFit="1" customWidth="1"/>
    <col min="1291" max="1292" width="11.5546875" style="6" customWidth="1"/>
    <col min="1293" max="1293" width="10" style="6" bestFit="1" customWidth="1"/>
    <col min="1294" max="1294" width="8.109375" style="6" customWidth="1"/>
    <col min="1295" max="1295" width="10" style="6" customWidth="1"/>
    <col min="1296" max="1296" width="10" style="6" bestFit="1" customWidth="1"/>
    <col min="1297" max="1297" width="8.109375" style="6" customWidth="1"/>
    <col min="1298" max="1298" width="9.88671875" style="6" customWidth="1"/>
    <col min="1299" max="1532" width="9.109375" style="6"/>
    <col min="1533" max="1533" width="5.109375" style="6" customWidth="1"/>
    <col min="1534" max="1534" width="75.109375" style="6" customWidth="1"/>
    <col min="1535" max="1535" width="10.5546875" style="6" customWidth="1"/>
    <col min="1536" max="1537" width="0" style="6" hidden="1" customWidth="1"/>
    <col min="1538" max="1539" width="11.6640625" style="6" customWidth="1"/>
    <col min="1540" max="1540" width="10.109375" style="6" bestFit="1" customWidth="1"/>
    <col min="1541" max="1541" width="8.109375" style="6" customWidth="1"/>
    <col min="1542" max="1542" width="10.88671875" style="6" customWidth="1"/>
    <col min="1543" max="1543" width="10" style="6" bestFit="1" customWidth="1"/>
    <col min="1544" max="1545" width="10.5546875" style="6" customWidth="1"/>
    <col min="1546" max="1546" width="10" style="6" bestFit="1" customWidth="1"/>
    <col min="1547" max="1548" width="11.5546875" style="6" customWidth="1"/>
    <col min="1549" max="1549" width="10" style="6" bestFit="1" customWidth="1"/>
    <col min="1550" max="1550" width="8.109375" style="6" customWidth="1"/>
    <col min="1551" max="1551" width="10" style="6" customWidth="1"/>
    <col min="1552" max="1552" width="10" style="6" bestFit="1" customWidth="1"/>
    <col min="1553" max="1553" width="8.109375" style="6" customWidth="1"/>
    <col min="1554" max="1554" width="9.88671875" style="6" customWidth="1"/>
    <col min="1555" max="1788" width="9.109375" style="6"/>
    <col min="1789" max="1789" width="5.109375" style="6" customWidth="1"/>
    <col min="1790" max="1790" width="75.109375" style="6" customWidth="1"/>
    <col min="1791" max="1791" width="10.5546875" style="6" customWidth="1"/>
    <col min="1792" max="1793" width="0" style="6" hidden="1" customWidth="1"/>
    <col min="1794" max="1795" width="11.6640625" style="6" customWidth="1"/>
    <col min="1796" max="1796" width="10.109375" style="6" bestFit="1" customWidth="1"/>
    <col min="1797" max="1797" width="8.109375" style="6" customWidth="1"/>
    <col min="1798" max="1798" width="10.88671875" style="6" customWidth="1"/>
    <col min="1799" max="1799" width="10" style="6" bestFit="1" customWidth="1"/>
    <col min="1800" max="1801" width="10.5546875" style="6" customWidth="1"/>
    <col min="1802" max="1802" width="10" style="6" bestFit="1" customWidth="1"/>
    <col min="1803" max="1804" width="11.5546875" style="6" customWidth="1"/>
    <col min="1805" max="1805" width="10" style="6" bestFit="1" customWidth="1"/>
    <col min="1806" max="1806" width="8.109375" style="6" customWidth="1"/>
    <col min="1807" max="1807" width="10" style="6" customWidth="1"/>
    <col min="1808" max="1808" width="10" style="6" bestFit="1" customWidth="1"/>
    <col min="1809" max="1809" width="8.109375" style="6" customWidth="1"/>
    <col min="1810" max="1810" width="9.88671875" style="6" customWidth="1"/>
    <col min="1811" max="2044" width="9.109375" style="6"/>
    <col min="2045" max="2045" width="5.109375" style="6" customWidth="1"/>
    <col min="2046" max="2046" width="75.109375" style="6" customWidth="1"/>
    <col min="2047" max="2047" width="10.5546875" style="6" customWidth="1"/>
    <col min="2048" max="2049" width="0" style="6" hidden="1" customWidth="1"/>
    <col min="2050" max="2051" width="11.6640625" style="6" customWidth="1"/>
    <col min="2052" max="2052" width="10.109375" style="6" bestFit="1" customWidth="1"/>
    <col min="2053" max="2053" width="8.109375" style="6" customWidth="1"/>
    <col min="2054" max="2054" width="10.88671875" style="6" customWidth="1"/>
    <col min="2055" max="2055" width="10" style="6" bestFit="1" customWidth="1"/>
    <col min="2056" max="2057" width="10.5546875" style="6" customWidth="1"/>
    <col min="2058" max="2058" width="10" style="6" bestFit="1" customWidth="1"/>
    <col min="2059" max="2060" width="11.5546875" style="6" customWidth="1"/>
    <col min="2061" max="2061" width="10" style="6" bestFit="1" customWidth="1"/>
    <col min="2062" max="2062" width="8.109375" style="6" customWidth="1"/>
    <col min="2063" max="2063" width="10" style="6" customWidth="1"/>
    <col min="2064" max="2064" width="10" style="6" bestFit="1" customWidth="1"/>
    <col min="2065" max="2065" width="8.109375" style="6" customWidth="1"/>
    <col min="2066" max="2066" width="9.88671875" style="6" customWidth="1"/>
    <col min="2067" max="2300" width="9.109375" style="6"/>
    <col min="2301" max="2301" width="5.109375" style="6" customWidth="1"/>
    <col min="2302" max="2302" width="75.109375" style="6" customWidth="1"/>
    <col min="2303" max="2303" width="10.5546875" style="6" customWidth="1"/>
    <col min="2304" max="2305" width="0" style="6" hidden="1" customWidth="1"/>
    <col min="2306" max="2307" width="11.6640625" style="6" customWidth="1"/>
    <col min="2308" max="2308" width="10.109375" style="6" bestFit="1" customWidth="1"/>
    <col min="2309" max="2309" width="8.109375" style="6" customWidth="1"/>
    <col min="2310" max="2310" width="10.88671875" style="6" customWidth="1"/>
    <col min="2311" max="2311" width="10" style="6" bestFit="1" customWidth="1"/>
    <col min="2312" max="2313" width="10.5546875" style="6" customWidth="1"/>
    <col min="2314" max="2314" width="10" style="6" bestFit="1" customWidth="1"/>
    <col min="2315" max="2316" width="11.5546875" style="6" customWidth="1"/>
    <col min="2317" max="2317" width="10" style="6" bestFit="1" customWidth="1"/>
    <col min="2318" max="2318" width="8.109375" style="6" customWidth="1"/>
    <col min="2319" max="2319" width="10" style="6" customWidth="1"/>
    <col min="2320" max="2320" width="10" style="6" bestFit="1" customWidth="1"/>
    <col min="2321" max="2321" width="8.109375" style="6" customWidth="1"/>
    <col min="2322" max="2322" width="9.88671875" style="6" customWidth="1"/>
    <col min="2323" max="2556" width="9.109375" style="6"/>
    <col min="2557" max="2557" width="5.109375" style="6" customWidth="1"/>
    <col min="2558" max="2558" width="75.109375" style="6" customWidth="1"/>
    <col min="2559" max="2559" width="10.5546875" style="6" customWidth="1"/>
    <col min="2560" max="2561" width="0" style="6" hidden="1" customWidth="1"/>
    <col min="2562" max="2563" width="11.6640625" style="6" customWidth="1"/>
    <col min="2564" max="2564" width="10.109375" style="6" bestFit="1" customWidth="1"/>
    <col min="2565" max="2565" width="8.109375" style="6" customWidth="1"/>
    <col min="2566" max="2566" width="10.88671875" style="6" customWidth="1"/>
    <col min="2567" max="2567" width="10" style="6" bestFit="1" customWidth="1"/>
    <col min="2568" max="2569" width="10.5546875" style="6" customWidth="1"/>
    <col min="2570" max="2570" width="10" style="6" bestFit="1" customWidth="1"/>
    <col min="2571" max="2572" width="11.5546875" style="6" customWidth="1"/>
    <col min="2573" max="2573" width="10" style="6" bestFit="1" customWidth="1"/>
    <col min="2574" max="2574" width="8.109375" style="6" customWidth="1"/>
    <col min="2575" max="2575" width="10" style="6" customWidth="1"/>
    <col min="2576" max="2576" width="10" style="6" bestFit="1" customWidth="1"/>
    <col min="2577" max="2577" width="8.109375" style="6" customWidth="1"/>
    <col min="2578" max="2578" width="9.88671875" style="6" customWidth="1"/>
    <col min="2579" max="2812" width="9.109375" style="6"/>
    <col min="2813" max="2813" width="5.109375" style="6" customWidth="1"/>
    <col min="2814" max="2814" width="75.109375" style="6" customWidth="1"/>
    <col min="2815" max="2815" width="10.5546875" style="6" customWidth="1"/>
    <col min="2816" max="2817" width="0" style="6" hidden="1" customWidth="1"/>
    <col min="2818" max="2819" width="11.6640625" style="6" customWidth="1"/>
    <col min="2820" max="2820" width="10.109375" style="6" bestFit="1" customWidth="1"/>
    <col min="2821" max="2821" width="8.109375" style="6" customWidth="1"/>
    <col min="2822" max="2822" width="10.88671875" style="6" customWidth="1"/>
    <col min="2823" max="2823" width="10" style="6" bestFit="1" customWidth="1"/>
    <col min="2824" max="2825" width="10.5546875" style="6" customWidth="1"/>
    <col min="2826" max="2826" width="10" style="6" bestFit="1" customWidth="1"/>
    <col min="2827" max="2828" width="11.5546875" style="6" customWidth="1"/>
    <col min="2829" max="2829" width="10" style="6" bestFit="1" customWidth="1"/>
    <col min="2830" max="2830" width="8.109375" style="6" customWidth="1"/>
    <col min="2831" max="2831" width="10" style="6" customWidth="1"/>
    <col min="2832" max="2832" width="10" style="6" bestFit="1" customWidth="1"/>
    <col min="2833" max="2833" width="8.109375" style="6" customWidth="1"/>
    <col min="2834" max="2834" width="9.88671875" style="6" customWidth="1"/>
    <col min="2835" max="3068" width="9.109375" style="6"/>
    <col min="3069" max="3069" width="5.109375" style="6" customWidth="1"/>
    <col min="3070" max="3070" width="75.109375" style="6" customWidth="1"/>
    <col min="3071" max="3071" width="10.5546875" style="6" customWidth="1"/>
    <col min="3072" max="3073" width="0" style="6" hidden="1" customWidth="1"/>
    <col min="3074" max="3075" width="11.6640625" style="6" customWidth="1"/>
    <col min="3076" max="3076" width="10.109375" style="6" bestFit="1" customWidth="1"/>
    <col min="3077" max="3077" width="8.109375" style="6" customWidth="1"/>
    <col min="3078" max="3078" width="10.88671875" style="6" customWidth="1"/>
    <col min="3079" max="3079" width="10" style="6" bestFit="1" customWidth="1"/>
    <col min="3080" max="3081" width="10.5546875" style="6" customWidth="1"/>
    <col min="3082" max="3082" width="10" style="6" bestFit="1" customWidth="1"/>
    <col min="3083" max="3084" width="11.5546875" style="6" customWidth="1"/>
    <col min="3085" max="3085" width="10" style="6" bestFit="1" customWidth="1"/>
    <col min="3086" max="3086" width="8.109375" style="6" customWidth="1"/>
    <col min="3087" max="3087" width="10" style="6" customWidth="1"/>
    <col min="3088" max="3088" width="10" style="6" bestFit="1" customWidth="1"/>
    <col min="3089" max="3089" width="8.109375" style="6" customWidth="1"/>
    <col min="3090" max="3090" width="9.88671875" style="6" customWidth="1"/>
    <col min="3091" max="3324" width="9.109375" style="6"/>
    <col min="3325" max="3325" width="5.109375" style="6" customWidth="1"/>
    <col min="3326" max="3326" width="75.109375" style="6" customWidth="1"/>
    <col min="3327" max="3327" width="10.5546875" style="6" customWidth="1"/>
    <col min="3328" max="3329" width="0" style="6" hidden="1" customWidth="1"/>
    <col min="3330" max="3331" width="11.6640625" style="6" customWidth="1"/>
    <col min="3332" max="3332" width="10.109375" style="6" bestFit="1" customWidth="1"/>
    <col min="3333" max="3333" width="8.109375" style="6" customWidth="1"/>
    <col min="3334" max="3334" width="10.88671875" style="6" customWidth="1"/>
    <col min="3335" max="3335" width="10" style="6" bestFit="1" customWidth="1"/>
    <col min="3336" max="3337" width="10.5546875" style="6" customWidth="1"/>
    <col min="3338" max="3338" width="10" style="6" bestFit="1" customWidth="1"/>
    <col min="3339" max="3340" width="11.5546875" style="6" customWidth="1"/>
    <col min="3341" max="3341" width="10" style="6" bestFit="1" customWidth="1"/>
    <col min="3342" max="3342" width="8.109375" style="6" customWidth="1"/>
    <col min="3343" max="3343" width="10" style="6" customWidth="1"/>
    <col min="3344" max="3344" width="10" style="6" bestFit="1" customWidth="1"/>
    <col min="3345" max="3345" width="8.109375" style="6" customWidth="1"/>
    <col min="3346" max="3346" width="9.88671875" style="6" customWidth="1"/>
    <col min="3347" max="3580" width="9.109375" style="6"/>
    <col min="3581" max="3581" width="5.109375" style="6" customWidth="1"/>
    <col min="3582" max="3582" width="75.109375" style="6" customWidth="1"/>
    <col min="3583" max="3583" width="10.5546875" style="6" customWidth="1"/>
    <col min="3584" max="3585" width="0" style="6" hidden="1" customWidth="1"/>
    <col min="3586" max="3587" width="11.6640625" style="6" customWidth="1"/>
    <col min="3588" max="3588" width="10.109375" style="6" bestFit="1" customWidth="1"/>
    <col min="3589" max="3589" width="8.109375" style="6" customWidth="1"/>
    <col min="3590" max="3590" width="10.88671875" style="6" customWidth="1"/>
    <col min="3591" max="3591" width="10" style="6" bestFit="1" customWidth="1"/>
    <col min="3592" max="3593" width="10.5546875" style="6" customWidth="1"/>
    <col min="3594" max="3594" width="10" style="6" bestFit="1" customWidth="1"/>
    <col min="3595" max="3596" width="11.5546875" style="6" customWidth="1"/>
    <col min="3597" max="3597" width="10" style="6" bestFit="1" customWidth="1"/>
    <col min="3598" max="3598" width="8.109375" style="6" customWidth="1"/>
    <col min="3599" max="3599" width="10" style="6" customWidth="1"/>
    <col min="3600" max="3600" width="10" style="6" bestFit="1" customWidth="1"/>
    <col min="3601" max="3601" width="8.109375" style="6" customWidth="1"/>
    <col min="3602" max="3602" width="9.88671875" style="6" customWidth="1"/>
    <col min="3603" max="3836" width="9.109375" style="6"/>
    <col min="3837" max="3837" width="5.109375" style="6" customWidth="1"/>
    <col min="3838" max="3838" width="75.109375" style="6" customWidth="1"/>
    <col min="3839" max="3839" width="10.5546875" style="6" customWidth="1"/>
    <col min="3840" max="3841" width="0" style="6" hidden="1" customWidth="1"/>
    <col min="3842" max="3843" width="11.6640625" style="6" customWidth="1"/>
    <col min="3844" max="3844" width="10.109375" style="6" bestFit="1" customWidth="1"/>
    <col min="3845" max="3845" width="8.109375" style="6" customWidth="1"/>
    <col min="3846" max="3846" width="10.88671875" style="6" customWidth="1"/>
    <col min="3847" max="3847" width="10" style="6" bestFit="1" customWidth="1"/>
    <col min="3848" max="3849" width="10.5546875" style="6" customWidth="1"/>
    <col min="3850" max="3850" width="10" style="6" bestFit="1" customWidth="1"/>
    <col min="3851" max="3852" width="11.5546875" style="6" customWidth="1"/>
    <col min="3853" max="3853" width="10" style="6" bestFit="1" customWidth="1"/>
    <col min="3854" max="3854" width="8.109375" style="6" customWidth="1"/>
    <col min="3855" max="3855" width="10" style="6" customWidth="1"/>
    <col min="3856" max="3856" width="10" style="6" bestFit="1" customWidth="1"/>
    <col min="3857" max="3857" width="8.109375" style="6" customWidth="1"/>
    <col min="3858" max="3858" width="9.88671875" style="6" customWidth="1"/>
    <col min="3859" max="4092" width="9.109375" style="6"/>
    <col min="4093" max="4093" width="5.109375" style="6" customWidth="1"/>
    <col min="4094" max="4094" width="75.109375" style="6" customWidth="1"/>
    <col min="4095" max="4095" width="10.5546875" style="6" customWidth="1"/>
    <col min="4096" max="4097" width="0" style="6" hidden="1" customWidth="1"/>
    <col min="4098" max="4099" width="11.6640625" style="6" customWidth="1"/>
    <col min="4100" max="4100" width="10.109375" style="6" bestFit="1" customWidth="1"/>
    <col min="4101" max="4101" width="8.109375" style="6" customWidth="1"/>
    <col min="4102" max="4102" width="10.88671875" style="6" customWidth="1"/>
    <col min="4103" max="4103" width="10" style="6" bestFit="1" customWidth="1"/>
    <col min="4104" max="4105" width="10.5546875" style="6" customWidth="1"/>
    <col min="4106" max="4106" width="10" style="6" bestFit="1" customWidth="1"/>
    <col min="4107" max="4108" width="11.5546875" style="6" customWidth="1"/>
    <col min="4109" max="4109" width="10" style="6" bestFit="1" customWidth="1"/>
    <col min="4110" max="4110" width="8.109375" style="6" customWidth="1"/>
    <col min="4111" max="4111" width="10" style="6" customWidth="1"/>
    <col min="4112" max="4112" width="10" style="6" bestFit="1" customWidth="1"/>
    <col min="4113" max="4113" width="8.109375" style="6" customWidth="1"/>
    <col min="4114" max="4114" width="9.88671875" style="6" customWidth="1"/>
    <col min="4115" max="4348" width="9.109375" style="6"/>
    <col min="4349" max="4349" width="5.109375" style="6" customWidth="1"/>
    <col min="4350" max="4350" width="75.109375" style="6" customWidth="1"/>
    <col min="4351" max="4351" width="10.5546875" style="6" customWidth="1"/>
    <col min="4352" max="4353" width="0" style="6" hidden="1" customWidth="1"/>
    <col min="4354" max="4355" width="11.6640625" style="6" customWidth="1"/>
    <col min="4356" max="4356" width="10.109375" style="6" bestFit="1" customWidth="1"/>
    <col min="4357" max="4357" width="8.109375" style="6" customWidth="1"/>
    <col min="4358" max="4358" width="10.88671875" style="6" customWidth="1"/>
    <col min="4359" max="4359" width="10" style="6" bestFit="1" customWidth="1"/>
    <col min="4360" max="4361" width="10.5546875" style="6" customWidth="1"/>
    <col min="4362" max="4362" width="10" style="6" bestFit="1" customWidth="1"/>
    <col min="4363" max="4364" width="11.5546875" style="6" customWidth="1"/>
    <col min="4365" max="4365" width="10" style="6" bestFit="1" customWidth="1"/>
    <col min="4366" max="4366" width="8.109375" style="6" customWidth="1"/>
    <col min="4367" max="4367" width="10" style="6" customWidth="1"/>
    <col min="4368" max="4368" width="10" style="6" bestFit="1" customWidth="1"/>
    <col min="4369" max="4369" width="8.109375" style="6" customWidth="1"/>
    <col min="4370" max="4370" width="9.88671875" style="6" customWidth="1"/>
    <col min="4371" max="4604" width="9.109375" style="6"/>
    <col min="4605" max="4605" width="5.109375" style="6" customWidth="1"/>
    <col min="4606" max="4606" width="75.109375" style="6" customWidth="1"/>
    <col min="4607" max="4607" width="10.5546875" style="6" customWidth="1"/>
    <col min="4608" max="4609" width="0" style="6" hidden="1" customWidth="1"/>
    <col min="4610" max="4611" width="11.6640625" style="6" customWidth="1"/>
    <col min="4612" max="4612" width="10.109375" style="6" bestFit="1" customWidth="1"/>
    <col min="4613" max="4613" width="8.109375" style="6" customWidth="1"/>
    <col min="4614" max="4614" width="10.88671875" style="6" customWidth="1"/>
    <col min="4615" max="4615" width="10" style="6" bestFit="1" customWidth="1"/>
    <col min="4616" max="4617" width="10.5546875" style="6" customWidth="1"/>
    <col min="4618" max="4618" width="10" style="6" bestFit="1" customWidth="1"/>
    <col min="4619" max="4620" width="11.5546875" style="6" customWidth="1"/>
    <col min="4621" max="4621" width="10" style="6" bestFit="1" customWidth="1"/>
    <col min="4622" max="4622" width="8.109375" style="6" customWidth="1"/>
    <col min="4623" max="4623" width="10" style="6" customWidth="1"/>
    <col min="4624" max="4624" width="10" style="6" bestFit="1" customWidth="1"/>
    <col min="4625" max="4625" width="8.109375" style="6" customWidth="1"/>
    <col min="4626" max="4626" width="9.88671875" style="6" customWidth="1"/>
    <col min="4627" max="4860" width="9.109375" style="6"/>
    <col min="4861" max="4861" width="5.109375" style="6" customWidth="1"/>
    <col min="4862" max="4862" width="75.109375" style="6" customWidth="1"/>
    <col min="4863" max="4863" width="10.5546875" style="6" customWidth="1"/>
    <col min="4864" max="4865" width="0" style="6" hidden="1" customWidth="1"/>
    <col min="4866" max="4867" width="11.6640625" style="6" customWidth="1"/>
    <col min="4868" max="4868" width="10.109375" style="6" bestFit="1" customWidth="1"/>
    <col min="4869" max="4869" width="8.109375" style="6" customWidth="1"/>
    <col min="4870" max="4870" width="10.88671875" style="6" customWidth="1"/>
    <col min="4871" max="4871" width="10" style="6" bestFit="1" customWidth="1"/>
    <col min="4872" max="4873" width="10.5546875" style="6" customWidth="1"/>
    <col min="4874" max="4874" width="10" style="6" bestFit="1" customWidth="1"/>
    <col min="4875" max="4876" width="11.5546875" style="6" customWidth="1"/>
    <col min="4877" max="4877" width="10" style="6" bestFit="1" customWidth="1"/>
    <col min="4878" max="4878" width="8.109375" style="6" customWidth="1"/>
    <col min="4879" max="4879" width="10" style="6" customWidth="1"/>
    <col min="4880" max="4880" width="10" style="6" bestFit="1" customWidth="1"/>
    <col min="4881" max="4881" width="8.109375" style="6" customWidth="1"/>
    <col min="4882" max="4882" width="9.88671875" style="6" customWidth="1"/>
    <col min="4883" max="5116" width="9.109375" style="6"/>
    <col min="5117" max="5117" width="5.109375" style="6" customWidth="1"/>
    <col min="5118" max="5118" width="75.109375" style="6" customWidth="1"/>
    <col min="5119" max="5119" width="10.5546875" style="6" customWidth="1"/>
    <col min="5120" max="5121" width="0" style="6" hidden="1" customWidth="1"/>
    <col min="5122" max="5123" width="11.6640625" style="6" customWidth="1"/>
    <col min="5124" max="5124" width="10.109375" style="6" bestFit="1" customWidth="1"/>
    <col min="5125" max="5125" width="8.109375" style="6" customWidth="1"/>
    <col min="5126" max="5126" width="10.88671875" style="6" customWidth="1"/>
    <col min="5127" max="5127" width="10" style="6" bestFit="1" customWidth="1"/>
    <col min="5128" max="5129" width="10.5546875" style="6" customWidth="1"/>
    <col min="5130" max="5130" width="10" style="6" bestFit="1" customWidth="1"/>
    <col min="5131" max="5132" width="11.5546875" style="6" customWidth="1"/>
    <col min="5133" max="5133" width="10" style="6" bestFit="1" customWidth="1"/>
    <col min="5134" max="5134" width="8.109375" style="6" customWidth="1"/>
    <col min="5135" max="5135" width="10" style="6" customWidth="1"/>
    <col min="5136" max="5136" width="10" style="6" bestFit="1" customWidth="1"/>
    <col min="5137" max="5137" width="8.109375" style="6" customWidth="1"/>
    <col min="5138" max="5138" width="9.88671875" style="6" customWidth="1"/>
    <col min="5139" max="5372" width="9.109375" style="6"/>
    <col min="5373" max="5373" width="5.109375" style="6" customWidth="1"/>
    <col min="5374" max="5374" width="75.109375" style="6" customWidth="1"/>
    <col min="5375" max="5375" width="10.5546875" style="6" customWidth="1"/>
    <col min="5376" max="5377" width="0" style="6" hidden="1" customWidth="1"/>
    <col min="5378" max="5379" width="11.6640625" style="6" customWidth="1"/>
    <col min="5380" max="5380" width="10.109375" style="6" bestFit="1" customWidth="1"/>
    <col min="5381" max="5381" width="8.109375" style="6" customWidth="1"/>
    <col min="5382" max="5382" width="10.88671875" style="6" customWidth="1"/>
    <col min="5383" max="5383" width="10" style="6" bestFit="1" customWidth="1"/>
    <col min="5384" max="5385" width="10.5546875" style="6" customWidth="1"/>
    <col min="5386" max="5386" width="10" style="6" bestFit="1" customWidth="1"/>
    <col min="5387" max="5388" width="11.5546875" style="6" customWidth="1"/>
    <col min="5389" max="5389" width="10" style="6" bestFit="1" customWidth="1"/>
    <col min="5390" max="5390" width="8.109375" style="6" customWidth="1"/>
    <col min="5391" max="5391" width="10" style="6" customWidth="1"/>
    <col min="5392" max="5392" width="10" style="6" bestFit="1" customWidth="1"/>
    <col min="5393" max="5393" width="8.109375" style="6" customWidth="1"/>
    <col min="5394" max="5394" width="9.88671875" style="6" customWidth="1"/>
    <col min="5395" max="5628" width="9.109375" style="6"/>
    <col min="5629" max="5629" width="5.109375" style="6" customWidth="1"/>
    <col min="5630" max="5630" width="75.109375" style="6" customWidth="1"/>
    <col min="5631" max="5631" width="10.5546875" style="6" customWidth="1"/>
    <col min="5632" max="5633" width="0" style="6" hidden="1" customWidth="1"/>
    <col min="5634" max="5635" width="11.6640625" style="6" customWidth="1"/>
    <col min="5636" max="5636" width="10.109375" style="6" bestFit="1" customWidth="1"/>
    <col min="5637" max="5637" width="8.109375" style="6" customWidth="1"/>
    <col min="5638" max="5638" width="10.88671875" style="6" customWidth="1"/>
    <col min="5639" max="5639" width="10" style="6" bestFit="1" customWidth="1"/>
    <col min="5640" max="5641" width="10.5546875" style="6" customWidth="1"/>
    <col min="5642" max="5642" width="10" style="6" bestFit="1" customWidth="1"/>
    <col min="5643" max="5644" width="11.5546875" style="6" customWidth="1"/>
    <col min="5645" max="5645" width="10" style="6" bestFit="1" customWidth="1"/>
    <col min="5646" max="5646" width="8.109375" style="6" customWidth="1"/>
    <col min="5647" max="5647" width="10" style="6" customWidth="1"/>
    <col min="5648" max="5648" width="10" style="6" bestFit="1" customWidth="1"/>
    <col min="5649" max="5649" width="8.109375" style="6" customWidth="1"/>
    <col min="5650" max="5650" width="9.88671875" style="6" customWidth="1"/>
    <col min="5651" max="5884" width="9.109375" style="6"/>
    <col min="5885" max="5885" width="5.109375" style="6" customWidth="1"/>
    <col min="5886" max="5886" width="75.109375" style="6" customWidth="1"/>
    <col min="5887" max="5887" width="10.5546875" style="6" customWidth="1"/>
    <col min="5888" max="5889" width="0" style="6" hidden="1" customWidth="1"/>
    <col min="5890" max="5891" width="11.6640625" style="6" customWidth="1"/>
    <col min="5892" max="5892" width="10.109375" style="6" bestFit="1" customWidth="1"/>
    <col min="5893" max="5893" width="8.109375" style="6" customWidth="1"/>
    <col min="5894" max="5894" width="10.88671875" style="6" customWidth="1"/>
    <col min="5895" max="5895" width="10" style="6" bestFit="1" customWidth="1"/>
    <col min="5896" max="5897" width="10.5546875" style="6" customWidth="1"/>
    <col min="5898" max="5898" width="10" style="6" bestFit="1" customWidth="1"/>
    <col min="5899" max="5900" width="11.5546875" style="6" customWidth="1"/>
    <col min="5901" max="5901" width="10" style="6" bestFit="1" customWidth="1"/>
    <col min="5902" max="5902" width="8.109375" style="6" customWidth="1"/>
    <col min="5903" max="5903" width="10" style="6" customWidth="1"/>
    <col min="5904" max="5904" width="10" style="6" bestFit="1" customWidth="1"/>
    <col min="5905" max="5905" width="8.109375" style="6" customWidth="1"/>
    <col min="5906" max="5906" width="9.88671875" style="6" customWidth="1"/>
    <col min="5907" max="6140" width="9.109375" style="6"/>
    <col min="6141" max="6141" width="5.109375" style="6" customWidth="1"/>
    <col min="6142" max="6142" width="75.109375" style="6" customWidth="1"/>
    <col min="6143" max="6143" width="10.5546875" style="6" customWidth="1"/>
    <col min="6144" max="6145" width="0" style="6" hidden="1" customWidth="1"/>
    <col min="6146" max="6147" width="11.6640625" style="6" customWidth="1"/>
    <col min="6148" max="6148" width="10.109375" style="6" bestFit="1" customWidth="1"/>
    <col min="6149" max="6149" width="8.109375" style="6" customWidth="1"/>
    <col min="6150" max="6150" width="10.88671875" style="6" customWidth="1"/>
    <col min="6151" max="6151" width="10" style="6" bestFit="1" customWidth="1"/>
    <col min="6152" max="6153" width="10.5546875" style="6" customWidth="1"/>
    <col min="6154" max="6154" width="10" style="6" bestFit="1" customWidth="1"/>
    <col min="6155" max="6156" width="11.5546875" style="6" customWidth="1"/>
    <col min="6157" max="6157" width="10" style="6" bestFit="1" customWidth="1"/>
    <col min="6158" max="6158" width="8.109375" style="6" customWidth="1"/>
    <col min="6159" max="6159" width="10" style="6" customWidth="1"/>
    <col min="6160" max="6160" width="10" style="6" bestFit="1" customWidth="1"/>
    <col min="6161" max="6161" width="8.109375" style="6" customWidth="1"/>
    <col min="6162" max="6162" width="9.88671875" style="6" customWidth="1"/>
    <col min="6163" max="6396" width="9.109375" style="6"/>
    <col min="6397" max="6397" width="5.109375" style="6" customWidth="1"/>
    <col min="6398" max="6398" width="75.109375" style="6" customWidth="1"/>
    <col min="6399" max="6399" width="10.5546875" style="6" customWidth="1"/>
    <col min="6400" max="6401" width="0" style="6" hidden="1" customWidth="1"/>
    <col min="6402" max="6403" width="11.6640625" style="6" customWidth="1"/>
    <col min="6404" max="6404" width="10.109375" style="6" bestFit="1" customWidth="1"/>
    <col min="6405" max="6405" width="8.109375" style="6" customWidth="1"/>
    <col min="6406" max="6406" width="10.88671875" style="6" customWidth="1"/>
    <col min="6407" max="6407" width="10" style="6" bestFit="1" customWidth="1"/>
    <col min="6408" max="6409" width="10.5546875" style="6" customWidth="1"/>
    <col min="6410" max="6410" width="10" style="6" bestFit="1" customWidth="1"/>
    <col min="6411" max="6412" width="11.5546875" style="6" customWidth="1"/>
    <col min="6413" max="6413" width="10" style="6" bestFit="1" customWidth="1"/>
    <col min="6414" max="6414" width="8.109375" style="6" customWidth="1"/>
    <col min="6415" max="6415" width="10" style="6" customWidth="1"/>
    <col min="6416" max="6416" width="10" style="6" bestFit="1" customWidth="1"/>
    <col min="6417" max="6417" width="8.109375" style="6" customWidth="1"/>
    <col min="6418" max="6418" width="9.88671875" style="6" customWidth="1"/>
    <col min="6419" max="6652" width="9.109375" style="6"/>
    <col min="6653" max="6653" width="5.109375" style="6" customWidth="1"/>
    <col min="6654" max="6654" width="75.109375" style="6" customWidth="1"/>
    <col min="6655" max="6655" width="10.5546875" style="6" customWidth="1"/>
    <col min="6656" max="6657" width="0" style="6" hidden="1" customWidth="1"/>
    <col min="6658" max="6659" width="11.6640625" style="6" customWidth="1"/>
    <col min="6660" max="6660" width="10.109375" style="6" bestFit="1" customWidth="1"/>
    <col min="6661" max="6661" width="8.109375" style="6" customWidth="1"/>
    <col min="6662" max="6662" width="10.88671875" style="6" customWidth="1"/>
    <col min="6663" max="6663" width="10" style="6" bestFit="1" customWidth="1"/>
    <col min="6664" max="6665" width="10.5546875" style="6" customWidth="1"/>
    <col min="6666" max="6666" width="10" style="6" bestFit="1" customWidth="1"/>
    <col min="6667" max="6668" width="11.5546875" style="6" customWidth="1"/>
    <col min="6669" max="6669" width="10" style="6" bestFit="1" customWidth="1"/>
    <col min="6670" max="6670" width="8.109375" style="6" customWidth="1"/>
    <col min="6671" max="6671" width="10" style="6" customWidth="1"/>
    <col min="6672" max="6672" width="10" style="6" bestFit="1" customWidth="1"/>
    <col min="6673" max="6673" width="8.109375" style="6" customWidth="1"/>
    <col min="6674" max="6674" width="9.88671875" style="6" customWidth="1"/>
    <col min="6675" max="6908" width="9.109375" style="6"/>
    <col min="6909" max="6909" width="5.109375" style="6" customWidth="1"/>
    <col min="6910" max="6910" width="75.109375" style="6" customWidth="1"/>
    <col min="6911" max="6911" width="10.5546875" style="6" customWidth="1"/>
    <col min="6912" max="6913" width="0" style="6" hidden="1" customWidth="1"/>
    <col min="6914" max="6915" width="11.6640625" style="6" customWidth="1"/>
    <col min="6916" max="6916" width="10.109375" style="6" bestFit="1" customWidth="1"/>
    <col min="6917" max="6917" width="8.109375" style="6" customWidth="1"/>
    <col min="6918" max="6918" width="10.88671875" style="6" customWidth="1"/>
    <col min="6919" max="6919" width="10" style="6" bestFit="1" customWidth="1"/>
    <col min="6920" max="6921" width="10.5546875" style="6" customWidth="1"/>
    <col min="6922" max="6922" width="10" style="6" bestFit="1" customWidth="1"/>
    <col min="6923" max="6924" width="11.5546875" style="6" customWidth="1"/>
    <col min="6925" max="6925" width="10" style="6" bestFit="1" customWidth="1"/>
    <col min="6926" max="6926" width="8.109375" style="6" customWidth="1"/>
    <col min="6927" max="6927" width="10" style="6" customWidth="1"/>
    <col min="6928" max="6928" width="10" style="6" bestFit="1" customWidth="1"/>
    <col min="6929" max="6929" width="8.109375" style="6" customWidth="1"/>
    <col min="6930" max="6930" width="9.88671875" style="6" customWidth="1"/>
    <col min="6931" max="7164" width="9.109375" style="6"/>
    <col min="7165" max="7165" width="5.109375" style="6" customWidth="1"/>
    <col min="7166" max="7166" width="75.109375" style="6" customWidth="1"/>
    <col min="7167" max="7167" width="10.5546875" style="6" customWidth="1"/>
    <col min="7168" max="7169" width="0" style="6" hidden="1" customWidth="1"/>
    <col min="7170" max="7171" width="11.6640625" style="6" customWidth="1"/>
    <col min="7172" max="7172" width="10.109375" style="6" bestFit="1" customWidth="1"/>
    <col min="7173" max="7173" width="8.109375" style="6" customWidth="1"/>
    <col min="7174" max="7174" width="10.88671875" style="6" customWidth="1"/>
    <col min="7175" max="7175" width="10" style="6" bestFit="1" customWidth="1"/>
    <col min="7176" max="7177" width="10.5546875" style="6" customWidth="1"/>
    <col min="7178" max="7178" width="10" style="6" bestFit="1" customWidth="1"/>
    <col min="7179" max="7180" width="11.5546875" style="6" customWidth="1"/>
    <col min="7181" max="7181" width="10" style="6" bestFit="1" customWidth="1"/>
    <col min="7182" max="7182" width="8.109375" style="6" customWidth="1"/>
    <col min="7183" max="7183" width="10" style="6" customWidth="1"/>
    <col min="7184" max="7184" width="10" style="6" bestFit="1" customWidth="1"/>
    <col min="7185" max="7185" width="8.109375" style="6" customWidth="1"/>
    <col min="7186" max="7186" width="9.88671875" style="6" customWidth="1"/>
    <col min="7187" max="7420" width="9.109375" style="6"/>
    <col min="7421" max="7421" width="5.109375" style="6" customWidth="1"/>
    <col min="7422" max="7422" width="75.109375" style="6" customWidth="1"/>
    <col min="7423" max="7423" width="10.5546875" style="6" customWidth="1"/>
    <col min="7424" max="7425" width="0" style="6" hidden="1" customWidth="1"/>
    <col min="7426" max="7427" width="11.6640625" style="6" customWidth="1"/>
    <col min="7428" max="7428" width="10.109375" style="6" bestFit="1" customWidth="1"/>
    <col min="7429" max="7429" width="8.109375" style="6" customWidth="1"/>
    <col min="7430" max="7430" width="10.88671875" style="6" customWidth="1"/>
    <col min="7431" max="7431" width="10" style="6" bestFit="1" customWidth="1"/>
    <col min="7432" max="7433" width="10.5546875" style="6" customWidth="1"/>
    <col min="7434" max="7434" width="10" style="6" bestFit="1" customWidth="1"/>
    <col min="7435" max="7436" width="11.5546875" style="6" customWidth="1"/>
    <col min="7437" max="7437" width="10" style="6" bestFit="1" customWidth="1"/>
    <col min="7438" max="7438" width="8.109375" style="6" customWidth="1"/>
    <col min="7439" max="7439" width="10" style="6" customWidth="1"/>
    <col min="7440" max="7440" width="10" style="6" bestFit="1" customWidth="1"/>
    <col min="7441" max="7441" width="8.109375" style="6" customWidth="1"/>
    <col min="7442" max="7442" width="9.88671875" style="6" customWidth="1"/>
    <col min="7443" max="7676" width="9.109375" style="6"/>
    <col min="7677" max="7677" width="5.109375" style="6" customWidth="1"/>
    <col min="7678" max="7678" width="75.109375" style="6" customWidth="1"/>
    <col min="7679" max="7679" width="10.5546875" style="6" customWidth="1"/>
    <col min="7680" max="7681" width="0" style="6" hidden="1" customWidth="1"/>
    <col min="7682" max="7683" width="11.6640625" style="6" customWidth="1"/>
    <col min="7684" max="7684" width="10.109375" style="6" bestFit="1" customWidth="1"/>
    <col min="7685" max="7685" width="8.109375" style="6" customWidth="1"/>
    <col min="7686" max="7686" width="10.88671875" style="6" customWidth="1"/>
    <col min="7687" max="7687" width="10" style="6" bestFit="1" customWidth="1"/>
    <col min="7688" max="7689" width="10.5546875" style="6" customWidth="1"/>
    <col min="7690" max="7690" width="10" style="6" bestFit="1" customWidth="1"/>
    <col min="7691" max="7692" width="11.5546875" style="6" customWidth="1"/>
    <col min="7693" max="7693" width="10" style="6" bestFit="1" customWidth="1"/>
    <col min="7694" max="7694" width="8.109375" style="6" customWidth="1"/>
    <col min="7695" max="7695" width="10" style="6" customWidth="1"/>
    <col min="7696" max="7696" width="10" style="6" bestFit="1" customWidth="1"/>
    <col min="7697" max="7697" width="8.109375" style="6" customWidth="1"/>
    <col min="7698" max="7698" width="9.88671875" style="6" customWidth="1"/>
    <col min="7699" max="7932" width="9.109375" style="6"/>
    <col min="7933" max="7933" width="5.109375" style="6" customWidth="1"/>
    <col min="7934" max="7934" width="75.109375" style="6" customWidth="1"/>
    <col min="7935" max="7935" width="10.5546875" style="6" customWidth="1"/>
    <col min="7936" max="7937" width="0" style="6" hidden="1" customWidth="1"/>
    <col min="7938" max="7939" width="11.6640625" style="6" customWidth="1"/>
    <col min="7940" max="7940" width="10.109375" style="6" bestFit="1" customWidth="1"/>
    <col min="7941" max="7941" width="8.109375" style="6" customWidth="1"/>
    <col min="7942" max="7942" width="10.88671875" style="6" customWidth="1"/>
    <col min="7943" max="7943" width="10" style="6" bestFit="1" customWidth="1"/>
    <col min="7944" max="7945" width="10.5546875" style="6" customWidth="1"/>
    <col min="7946" max="7946" width="10" style="6" bestFit="1" customWidth="1"/>
    <col min="7947" max="7948" width="11.5546875" style="6" customWidth="1"/>
    <col min="7949" max="7949" width="10" style="6" bestFit="1" customWidth="1"/>
    <col min="7950" max="7950" width="8.109375" style="6" customWidth="1"/>
    <col min="7951" max="7951" width="10" style="6" customWidth="1"/>
    <col min="7952" max="7952" width="10" style="6" bestFit="1" customWidth="1"/>
    <col min="7953" max="7953" width="8.109375" style="6" customWidth="1"/>
    <col min="7954" max="7954" width="9.88671875" style="6" customWidth="1"/>
    <col min="7955" max="8188" width="9.109375" style="6"/>
    <col min="8189" max="8189" width="5.109375" style="6" customWidth="1"/>
    <col min="8190" max="8190" width="75.109375" style="6" customWidth="1"/>
    <col min="8191" max="8191" width="10.5546875" style="6" customWidth="1"/>
    <col min="8192" max="8193" width="0" style="6" hidden="1" customWidth="1"/>
    <col min="8194" max="8195" width="11.6640625" style="6" customWidth="1"/>
    <col min="8196" max="8196" width="10.109375" style="6" bestFit="1" customWidth="1"/>
    <col min="8197" max="8197" width="8.109375" style="6" customWidth="1"/>
    <col min="8198" max="8198" width="10.88671875" style="6" customWidth="1"/>
    <col min="8199" max="8199" width="10" style="6" bestFit="1" customWidth="1"/>
    <col min="8200" max="8201" width="10.5546875" style="6" customWidth="1"/>
    <col min="8202" max="8202" width="10" style="6" bestFit="1" customWidth="1"/>
    <col min="8203" max="8204" width="11.5546875" style="6" customWidth="1"/>
    <col min="8205" max="8205" width="10" style="6" bestFit="1" customWidth="1"/>
    <col min="8206" max="8206" width="8.109375" style="6" customWidth="1"/>
    <col min="8207" max="8207" width="10" style="6" customWidth="1"/>
    <col min="8208" max="8208" width="10" style="6" bestFit="1" customWidth="1"/>
    <col min="8209" max="8209" width="8.109375" style="6" customWidth="1"/>
    <col min="8210" max="8210" width="9.88671875" style="6" customWidth="1"/>
    <col min="8211" max="8444" width="9.109375" style="6"/>
    <col min="8445" max="8445" width="5.109375" style="6" customWidth="1"/>
    <col min="8446" max="8446" width="75.109375" style="6" customWidth="1"/>
    <col min="8447" max="8447" width="10.5546875" style="6" customWidth="1"/>
    <col min="8448" max="8449" width="0" style="6" hidden="1" customWidth="1"/>
    <col min="8450" max="8451" width="11.6640625" style="6" customWidth="1"/>
    <col min="8452" max="8452" width="10.109375" style="6" bestFit="1" customWidth="1"/>
    <col min="8453" max="8453" width="8.109375" style="6" customWidth="1"/>
    <col min="8454" max="8454" width="10.88671875" style="6" customWidth="1"/>
    <col min="8455" max="8455" width="10" style="6" bestFit="1" customWidth="1"/>
    <col min="8456" max="8457" width="10.5546875" style="6" customWidth="1"/>
    <col min="8458" max="8458" width="10" style="6" bestFit="1" customWidth="1"/>
    <col min="8459" max="8460" width="11.5546875" style="6" customWidth="1"/>
    <col min="8461" max="8461" width="10" style="6" bestFit="1" customWidth="1"/>
    <col min="8462" max="8462" width="8.109375" style="6" customWidth="1"/>
    <col min="8463" max="8463" width="10" style="6" customWidth="1"/>
    <col min="8464" max="8464" width="10" style="6" bestFit="1" customWidth="1"/>
    <col min="8465" max="8465" width="8.109375" style="6" customWidth="1"/>
    <col min="8466" max="8466" width="9.88671875" style="6" customWidth="1"/>
    <col min="8467" max="8700" width="9.109375" style="6"/>
    <col min="8701" max="8701" width="5.109375" style="6" customWidth="1"/>
    <col min="8702" max="8702" width="75.109375" style="6" customWidth="1"/>
    <col min="8703" max="8703" width="10.5546875" style="6" customWidth="1"/>
    <col min="8704" max="8705" width="0" style="6" hidden="1" customWidth="1"/>
    <col min="8706" max="8707" width="11.6640625" style="6" customWidth="1"/>
    <col min="8708" max="8708" width="10.109375" style="6" bestFit="1" customWidth="1"/>
    <col min="8709" max="8709" width="8.109375" style="6" customWidth="1"/>
    <col min="8710" max="8710" width="10.88671875" style="6" customWidth="1"/>
    <col min="8711" max="8711" width="10" style="6" bestFit="1" customWidth="1"/>
    <col min="8712" max="8713" width="10.5546875" style="6" customWidth="1"/>
    <col min="8714" max="8714" width="10" style="6" bestFit="1" customWidth="1"/>
    <col min="8715" max="8716" width="11.5546875" style="6" customWidth="1"/>
    <col min="8717" max="8717" width="10" style="6" bestFit="1" customWidth="1"/>
    <col min="8718" max="8718" width="8.109375" style="6" customWidth="1"/>
    <col min="8719" max="8719" width="10" style="6" customWidth="1"/>
    <col min="8720" max="8720" width="10" style="6" bestFit="1" customWidth="1"/>
    <col min="8721" max="8721" width="8.109375" style="6" customWidth="1"/>
    <col min="8722" max="8722" width="9.88671875" style="6" customWidth="1"/>
    <col min="8723" max="8956" width="9.109375" style="6"/>
    <col min="8957" max="8957" width="5.109375" style="6" customWidth="1"/>
    <col min="8958" max="8958" width="75.109375" style="6" customWidth="1"/>
    <col min="8959" max="8959" width="10.5546875" style="6" customWidth="1"/>
    <col min="8960" max="8961" width="0" style="6" hidden="1" customWidth="1"/>
    <col min="8962" max="8963" width="11.6640625" style="6" customWidth="1"/>
    <col min="8964" max="8964" width="10.109375" style="6" bestFit="1" customWidth="1"/>
    <col min="8965" max="8965" width="8.109375" style="6" customWidth="1"/>
    <col min="8966" max="8966" width="10.88671875" style="6" customWidth="1"/>
    <col min="8967" max="8967" width="10" style="6" bestFit="1" customWidth="1"/>
    <col min="8968" max="8969" width="10.5546875" style="6" customWidth="1"/>
    <col min="8970" max="8970" width="10" style="6" bestFit="1" customWidth="1"/>
    <col min="8971" max="8972" width="11.5546875" style="6" customWidth="1"/>
    <col min="8973" max="8973" width="10" style="6" bestFit="1" customWidth="1"/>
    <col min="8974" max="8974" width="8.109375" style="6" customWidth="1"/>
    <col min="8975" max="8975" width="10" style="6" customWidth="1"/>
    <col min="8976" max="8976" width="10" style="6" bestFit="1" customWidth="1"/>
    <col min="8977" max="8977" width="8.109375" style="6" customWidth="1"/>
    <col min="8978" max="8978" width="9.88671875" style="6" customWidth="1"/>
    <col min="8979" max="9212" width="9.109375" style="6"/>
    <col min="9213" max="9213" width="5.109375" style="6" customWidth="1"/>
    <col min="9214" max="9214" width="75.109375" style="6" customWidth="1"/>
    <col min="9215" max="9215" width="10.5546875" style="6" customWidth="1"/>
    <col min="9216" max="9217" width="0" style="6" hidden="1" customWidth="1"/>
    <col min="9218" max="9219" width="11.6640625" style="6" customWidth="1"/>
    <col min="9220" max="9220" width="10.109375" style="6" bestFit="1" customWidth="1"/>
    <col min="9221" max="9221" width="8.109375" style="6" customWidth="1"/>
    <col min="9222" max="9222" width="10.88671875" style="6" customWidth="1"/>
    <col min="9223" max="9223" width="10" style="6" bestFit="1" customWidth="1"/>
    <col min="9224" max="9225" width="10.5546875" style="6" customWidth="1"/>
    <col min="9226" max="9226" width="10" style="6" bestFit="1" customWidth="1"/>
    <col min="9227" max="9228" width="11.5546875" style="6" customWidth="1"/>
    <col min="9229" max="9229" width="10" style="6" bestFit="1" customWidth="1"/>
    <col min="9230" max="9230" width="8.109375" style="6" customWidth="1"/>
    <col min="9231" max="9231" width="10" style="6" customWidth="1"/>
    <col min="9232" max="9232" width="10" style="6" bestFit="1" customWidth="1"/>
    <col min="9233" max="9233" width="8.109375" style="6" customWidth="1"/>
    <col min="9234" max="9234" width="9.88671875" style="6" customWidth="1"/>
    <col min="9235" max="9468" width="9.109375" style="6"/>
    <col min="9469" max="9469" width="5.109375" style="6" customWidth="1"/>
    <col min="9470" max="9470" width="75.109375" style="6" customWidth="1"/>
    <col min="9471" max="9471" width="10.5546875" style="6" customWidth="1"/>
    <col min="9472" max="9473" width="0" style="6" hidden="1" customWidth="1"/>
    <col min="9474" max="9475" width="11.6640625" style="6" customWidth="1"/>
    <col min="9476" max="9476" width="10.109375" style="6" bestFit="1" customWidth="1"/>
    <col min="9477" max="9477" width="8.109375" style="6" customWidth="1"/>
    <col min="9478" max="9478" width="10.88671875" style="6" customWidth="1"/>
    <col min="9479" max="9479" width="10" style="6" bestFit="1" customWidth="1"/>
    <col min="9480" max="9481" width="10.5546875" style="6" customWidth="1"/>
    <col min="9482" max="9482" width="10" style="6" bestFit="1" customWidth="1"/>
    <col min="9483" max="9484" width="11.5546875" style="6" customWidth="1"/>
    <col min="9485" max="9485" width="10" style="6" bestFit="1" customWidth="1"/>
    <col min="9486" max="9486" width="8.109375" style="6" customWidth="1"/>
    <col min="9487" max="9487" width="10" style="6" customWidth="1"/>
    <col min="9488" max="9488" width="10" style="6" bestFit="1" customWidth="1"/>
    <col min="9489" max="9489" width="8.109375" style="6" customWidth="1"/>
    <col min="9490" max="9490" width="9.88671875" style="6" customWidth="1"/>
    <col min="9491" max="9724" width="9.109375" style="6"/>
    <col min="9725" max="9725" width="5.109375" style="6" customWidth="1"/>
    <col min="9726" max="9726" width="75.109375" style="6" customWidth="1"/>
    <col min="9727" max="9727" width="10.5546875" style="6" customWidth="1"/>
    <col min="9728" max="9729" width="0" style="6" hidden="1" customWidth="1"/>
    <col min="9730" max="9731" width="11.6640625" style="6" customWidth="1"/>
    <col min="9732" max="9732" width="10.109375" style="6" bestFit="1" customWidth="1"/>
    <col min="9733" max="9733" width="8.109375" style="6" customWidth="1"/>
    <col min="9734" max="9734" width="10.88671875" style="6" customWidth="1"/>
    <col min="9735" max="9735" width="10" style="6" bestFit="1" customWidth="1"/>
    <col min="9736" max="9737" width="10.5546875" style="6" customWidth="1"/>
    <col min="9738" max="9738" width="10" style="6" bestFit="1" customWidth="1"/>
    <col min="9739" max="9740" width="11.5546875" style="6" customWidth="1"/>
    <col min="9741" max="9741" width="10" style="6" bestFit="1" customWidth="1"/>
    <col min="9742" max="9742" width="8.109375" style="6" customWidth="1"/>
    <col min="9743" max="9743" width="10" style="6" customWidth="1"/>
    <col min="9744" max="9744" width="10" style="6" bestFit="1" customWidth="1"/>
    <col min="9745" max="9745" width="8.109375" style="6" customWidth="1"/>
    <col min="9746" max="9746" width="9.88671875" style="6" customWidth="1"/>
    <col min="9747" max="9980" width="9.109375" style="6"/>
    <col min="9981" max="9981" width="5.109375" style="6" customWidth="1"/>
    <col min="9982" max="9982" width="75.109375" style="6" customWidth="1"/>
    <col min="9983" max="9983" width="10.5546875" style="6" customWidth="1"/>
    <col min="9984" max="9985" width="0" style="6" hidden="1" customWidth="1"/>
    <col min="9986" max="9987" width="11.6640625" style="6" customWidth="1"/>
    <col min="9988" max="9988" width="10.109375" style="6" bestFit="1" customWidth="1"/>
    <col min="9989" max="9989" width="8.109375" style="6" customWidth="1"/>
    <col min="9990" max="9990" width="10.88671875" style="6" customWidth="1"/>
    <col min="9991" max="9991" width="10" style="6" bestFit="1" customWidth="1"/>
    <col min="9992" max="9993" width="10.5546875" style="6" customWidth="1"/>
    <col min="9994" max="9994" width="10" style="6" bestFit="1" customWidth="1"/>
    <col min="9995" max="9996" width="11.5546875" style="6" customWidth="1"/>
    <col min="9997" max="9997" width="10" style="6" bestFit="1" customWidth="1"/>
    <col min="9998" max="9998" width="8.109375" style="6" customWidth="1"/>
    <col min="9999" max="9999" width="10" style="6" customWidth="1"/>
    <col min="10000" max="10000" width="10" style="6" bestFit="1" customWidth="1"/>
    <col min="10001" max="10001" width="8.109375" style="6" customWidth="1"/>
    <col min="10002" max="10002" width="9.88671875" style="6" customWidth="1"/>
    <col min="10003" max="10236" width="9.109375" style="6"/>
    <col min="10237" max="10237" width="5.109375" style="6" customWidth="1"/>
    <col min="10238" max="10238" width="75.109375" style="6" customWidth="1"/>
    <col min="10239" max="10239" width="10.5546875" style="6" customWidth="1"/>
    <col min="10240" max="10241" width="0" style="6" hidden="1" customWidth="1"/>
    <col min="10242" max="10243" width="11.6640625" style="6" customWidth="1"/>
    <col min="10244" max="10244" width="10.109375" style="6" bestFit="1" customWidth="1"/>
    <col min="10245" max="10245" width="8.109375" style="6" customWidth="1"/>
    <col min="10246" max="10246" width="10.88671875" style="6" customWidth="1"/>
    <col min="10247" max="10247" width="10" style="6" bestFit="1" customWidth="1"/>
    <col min="10248" max="10249" width="10.5546875" style="6" customWidth="1"/>
    <col min="10250" max="10250" width="10" style="6" bestFit="1" customWidth="1"/>
    <col min="10251" max="10252" width="11.5546875" style="6" customWidth="1"/>
    <col min="10253" max="10253" width="10" style="6" bestFit="1" customWidth="1"/>
    <col min="10254" max="10254" width="8.109375" style="6" customWidth="1"/>
    <col min="10255" max="10255" width="10" style="6" customWidth="1"/>
    <col min="10256" max="10256" width="10" style="6" bestFit="1" customWidth="1"/>
    <col min="10257" max="10257" width="8.109375" style="6" customWidth="1"/>
    <col min="10258" max="10258" width="9.88671875" style="6" customWidth="1"/>
    <col min="10259" max="10492" width="9.109375" style="6"/>
    <col min="10493" max="10493" width="5.109375" style="6" customWidth="1"/>
    <col min="10494" max="10494" width="75.109375" style="6" customWidth="1"/>
    <col min="10495" max="10495" width="10.5546875" style="6" customWidth="1"/>
    <col min="10496" max="10497" width="0" style="6" hidden="1" customWidth="1"/>
    <col min="10498" max="10499" width="11.6640625" style="6" customWidth="1"/>
    <col min="10500" max="10500" width="10.109375" style="6" bestFit="1" customWidth="1"/>
    <col min="10501" max="10501" width="8.109375" style="6" customWidth="1"/>
    <col min="10502" max="10502" width="10.88671875" style="6" customWidth="1"/>
    <col min="10503" max="10503" width="10" style="6" bestFit="1" customWidth="1"/>
    <col min="10504" max="10505" width="10.5546875" style="6" customWidth="1"/>
    <col min="10506" max="10506" width="10" style="6" bestFit="1" customWidth="1"/>
    <col min="10507" max="10508" width="11.5546875" style="6" customWidth="1"/>
    <col min="10509" max="10509" width="10" style="6" bestFit="1" customWidth="1"/>
    <col min="10510" max="10510" width="8.109375" style="6" customWidth="1"/>
    <col min="10511" max="10511" width="10" style="6" customWidth="1"/>
    <col min="10512" max="10512" width="10" style="6" bestFit="1" customWidth="1"/>
    <col min="10513" max="10513" width="8.109375" style="6" customWidth="1"/>
    <col min="10514" max="10514" width="9.88671875" style="6" customWidth="1"/>
    <col min="10515" max="10748" width="9.109375" style="6"/>
    <col min="10749" max="10749" width="5.109375" style="6" customWidth="1"/>
    <col min="10750" max="10750" width="75.109375" style="6" customWidth="1"/>
    <col min="10751" max="10751" width="10.5546875" style="6" customWidth="1"/>
    <col min="10752" max="10753" width="0" style="6" hidden="1" customWidth="1"/>
    <col min="10754" max="10755" width="11.6640625" style="6" customWidth="1"/>
    <col min="10756" max="10756" width="10.109375" style="6" bestFit="1" customWidth="1"/>
    <col min="10757" max="10757" width="8.109375" style="6" customWidth="1"/>
    <col min="10758" max="10758" width="10.88671875" style="6" customWidth="1"/>
    <col min="10759" max="10759" width="10" style="6" bestFit="1" customWidth="1"/>
    <col min="10760" max="10761" width="10.5546875" style="6" customWidth="1"/>
    <col min="10762" max="10762" width="10" style="6" bestFit="1" customWidth="1"/>
    <col min="10763" max="10764" width="11.5546875" style="6" customWidth="1"/>
    <col min="10765" max="10765" width="10" style="6" bestFit="1" customWidth="1"/>
    <col min="10766" max="10766" width="8.109375" style="6" customWidth="1"/>
    <col min="10767" max="10767" width="10" style="6" customWidth="1"/>
    <col min="10768" max="10768" width="10" style="6" bestFit="1" customWidth="1"/>
    <col min="10769" max="10769" width="8.109375" style="6" customWidth="1"/>
    <col min="10770" max="10770" width="9.88671875" style="6" customWidth="1"/>
    <col min="10771" max="11004" width="9.109375" style="6"/>
    <col min="11005" max="11005" width="5.109375" style="6" customWidth="1"/>
    <col min="11006" max="11006" width="75.109375" style="6" customWidth="1"/>
    <col min="11007" max="11007" width="10.5546875" style="6" customWidth="1"/>
    <col min="11008" max="11009" width="0" style="6" hidden="1" customWidth="1"/>
    <col min="11010" max="11011" width="11.6640625" style="6" customWidth="1"/>
    <col min="11012" max="11012" width="10.109375" style="6" bestFit="1" customWidth="1"/>
    <col min="11013" max="11013" width="8.109375" style="6" customWidth="1"/>
    <col min="11014" max="11014" width="10.88671875" style="6" customWidth="1"/>
    <col min="11015" max="11015" width="10" style="6" bestFit="1" customWidth="1"/>
    <col min="11016" max="11017" width="10.5546875" style="6" customWidth="1"/>
    <col min="11018" max="11018" width="10" style="6" bestFit="1" customWidth="1"/>
    <col min="11019" max="11020" width="11.5546875" style="6" customWidth="1"/>
    <col min="11021" max="11021" width="10" style="6" bestFit="1" customWidth="1"/>
    <col min="11022" max="11022" width="8.109375" style="6" customWidth="1"/>
    <col min="11023" max="11023" width="10" style="6" customWidth="1"/>
    <col min="11024" max="11024" width="10" style="6" bestFit="1" customWidth="1"/>
    <col min="11025" max="11025" width="8.109375" style="6" customWidth="1"/>
    <col min="11026" max="11026" width="9.88671875" style="6" customWidth="1"/>
    <col min="11027" max="11260" width="9.109375" style="6"/>
    <col min="11261" max="11261" width="5.109375" style="6" customWidth="1"/>
    <col min="11262" max="11262" width="75.109375" style="6" customWidth="1"/>
    <col min="11263" max="11263" width="10.5546875" style="6" customWidth="1"/>
    <col min="11264" max="11265" width="0" style="6" hidden="1" customWidth="1"/>
    <col min="11266" max="11267" width="11.6640625" style="6" customWidth="1"/>
    <col min="11268" max="11268" width="10.109375" style="6" bestFit="1" customWidth="1"/>
    <col min="11269" max="11269" width="8.109375" style="6" customWidth="1"/>
    <col min="11270" max="11270" width="10.88671875" style="6" customWidth="1"/>
    <col min="11271" max="11271" width="10" style="6" bestFit="1" customWidth="1"/>
    <col min="11272" max="11273" width="10.5546875" style="6" customWidth="1"/>
    <col min="11274" max="11274" width="10" style="6" bestFit="1" customWidth="1"/>
    <col min="11275" max="11276" width="11.5546875" style="6" customWidth="1"/>
    <col min="11277" max="11277" width="10" style="6" bestFit="1" customWidth="1"/>
    <col min="11278" max="11278" width="8.109375" style="6" customWidth="1"/>
    <col min="11279" max="11279" width="10" style="6" customWidth="1"/>
    <col min="11280" max="11280" width="10" style="6" bestFit="1" customWidth="1"/>
    <col min="11281" max="11281" width="8.109375" style="6" customWidth="1"/>
    <col min="11282" max="11282" width="9.88671875" style="6" customWidth="1"/>
    <col min="11283" max="11516" width="9.109375" style="6"/>
    <col min="11517" max="11517" width="5.109375" style="6" customWidth="1"/>
    <col min="11518" max="11518" width="75.109375" style="6" customWidth="1"/>
    <col min="11519" max="11519" width="10.5546875" style="6" customWidth="1"/>
    <col min="11520" max="11521" width="0" style="6" hidden="1" customWidth="1"/>
    <col min="11522" max="11523" width="11.6640625" style="6" customWidth="1"/>
    <col min="11524" max="11524" width="10.109375" style="6" bestFit="1" customWidth="1"/>
    <col min="11525" max="11525" width="8.109375" style="6" customWidth="1"/>
    <col min="11526" max="11526" width="10.88671875" style="6" customWidth="1"/>
    <col min="11527" max="11527" width="10" style="6" bestFit="1" customWidth="1"/>
    <col min="11528" max="11529" width="10.5546875" style="6" customWidth="1"/>
    <col min="11530" max="11530" width="10" style="6" bestFit="1" customWidth="1"/>
    <col min="11531" max="11532" width="11.5546875" style="6" customWidth="1"/>
    <col min="11533" max="11533" width="10" style="6" bestFit="1" customWidth="1"/>
    <col min="11534" max="11534" width="8.109375" style="6" customWidth="1"/>
    <col min="11535" max="11535" width="10" style="6" customWidth="1"/>
    <col min="11536" max="11536" width="10" style="6" bestFit="1" customWidth="1"/>
    <col min="11537" max="11537" width="8.109375" style="6" customWidth="1"/>
    <col min="11538" max="11538" width="9.88671875" style="6" customWidth="1"/>
    <col min="11539" max="11772" width="9.109375" style="6"/>
    <col min="11773" max="11773" width="5.109375" style="6" customWidth="1"/>
    <col min="11774" max="11774" width="75.109375" style="6" customWidth="1"/>
    <col min="11775" max="11775" width="10.5546875" style="6" customWidth="1"/>
    <col min="11776" max="11777" width="0" style="6" hidden="1" customWidth="1"/>
    <col min="11778" max="11779" width="11.6640625" style="6" customWidth="1"/>
    <col min="11780" max="11780" width="10.109375" style="6" bestFit="1" customWidth="1"/>
    <col min="11781" max="11781" width="8.109375" style="6" customWidth="1"/>
    <col min="11782" max="11782" width="10.88671875" style="6" customWidth="1"/>
    <col min="11783" max="11783" width="10" style="6" bestFit="1" customWidth="1"/>
    <col min="11784" max="11785" width="10.5546875" style="6" customWidth="1"/>
    <col min="11786" max="11786" width="10" style="6" bestFit="1" customWidth="1"/>
    <col min="11787" max="11788" width="11.5546875" style="6" customWidth="1"/>
    <col min="11789" max="11789" width="10" style="6" bestFit="1" customWidth="1"/>
    <col min="11790" max="11790" width="8.109375" style="6" customWidth="1"/>
    <col min="11791" max="11791" width="10" style="6" customWidth="1"/>
    <col min="11792" max="11792" width="10" style="6" bestFit="1" customWidth="1"/>
    <col min="11793" max="11793" width="8.109375" style="6" customWidth="1"/>
    <col min="11794" max="11794" width="9.88671875" style="6" customWidth="1"/>
    <col min="11795" max="12028" width="9.109375" style="6"/>
    <col min="12029" max="12029" width="5.109375" style="6" customWidth="1"/>
    <col min="12030" max="12030" width="75.109375" style="6" customWidth="1"/>
    <col min="12031" max="12031" width="10.5546875" style="6" customWidth="1"/>
    <col min="12032" max="12033" width="0" style="6" hidden="1" customWidth="1"/>
    <col min="12034" max="12035" width="11.6640625" style="6" customWidth="1"/>
    <col min="12036" max="12036" width="10.109375" style="6" bestFit="1" customWidth="1"/>
    <col min="12037" max="12037" width="8.109375" style="6" customWidth="1"/>
    <col min="12038" max="12038" width="10.88671875" style="6" customWidth="1"/>
    <col min="12039" max="12039" width="10" style="6" bestFit="1" customWidth="1"/>
    <col min="12040" max="12041" width="10.5546875" style="6" customWidth="1"/>
    <col min="12042" max="12042" width="10" style="6" bestFit="1" customWidth="1"/>
    <col min="12043" max="12044" width="11.5546875" style="6" customWidth="1"/>
    <col min="12045" max="12045" width="10" style="6" bestFit="1" customWidth="1"/>
    <col min="12046" max="12046" width="8.109375" style="6" customWidth="1"/>
    <col min="12047" max="12047" width="10" style="6" customWidth="1"/>
    <col min="12048" max="12048" width="10" style="6" bestFit="1" customWidth="1"/>
    <col min="12049" max="12049" width="8.109375" style="6" customWidth="1"/>
    <col min="12050" max="12050" width="9.88671875" style="6" customWidth="1"/>
    <col min="12051" max="12284" width="9.109375" style="6"/>
    <col min="12285" max="12285" width="5.109375" style="6" customWidth="1"/>
    <col min="12286" max="12286" width="75.109375" style="6" customWidth="1"/>
    <col min="12287" max="12287" width="10.5546875" style="6" customWidth="1"/>
    <col min="12288" max="12289" width="0" style="6" hidden="1" customWidth="1"/>
    <col min="12290" max="12291" width="11.6640625" style="6" customWidth="1"/>
    <col min="12292" max="12292" width="10.109375" style="6" bestFit="1" customWidth="1"/>
    <col min="12293" max="12293" width="8.109375" style="6" customWidth="1"/>
    <col min="12294" max="12294" width="10.88671875" style="6" customWidth="1"/>
    <col min="12295" max="12295" width="10" style="6" bestFit="1" customWidth="1"/>
    <col min="12296" max="12297" width="10.5546875" style="6" customWidth="1"/>
    <col min="12298" max="12298" width="10" style="6" bestFit="1" customWidth="1"/>
    <col min="12299" max="12300" width="11.5546875" style="6" customWidth="1"/>
    <col min="12301" max="12301" width="10" style="6" bestFit="1" customWidth="1"/>
    <col min="12302" max="12302" width="8.109375" style="6" customWidth="1"/>
    <col min="12303" max="12303" width="10" style="6" customWidth="1"/>
    <col min="12304" max="12304" width="10" style="6" bestFit="1" customWidth="1"/>
    <col min="12305" max="12305" width="8.109375" style="6" customWidth="1"/>
    <col min="12306" max="12306" width="9.88671875" style="6" customWidth="1"/>
    <col min="12307" max="12540" width="9.109375" style="6"/>
    <col min="12541" max="12541" width="5.109375" style="6" customWidth="1"/>
    <col min="12542" max="12542" width="75.109375" style="6" customWidth="1"/>
    <col min="12543" max="12543" width="10.5546875" style="6" customWidth="1"/>
    <col min="12544" max="12545" width="0" style="6" hidden="1" customWidth="1"/>
    <col min="12546" max="12547" width="11.6640625" style="6" customWidth="1"/>
    <col min="12548" max="12548" width="10.109375" style="6" bestFit="1" customWidth="1"/>
    <col min="12549" max="12549" width="8.109375" style="6" customWidth="1"/>
    <col min="12550" max="12550" width="10.88671875" style="6" customWidth="1"/>
    <col min="12551" max="12551" width="10" style="6" bestFit="1" customWidth="1"/>
    <col min="12552" max="12553" width="10.5546875" style="6" customWidth="1"/>
    <col min="12554" max="12554" width="10" style="6" bestFit="1" customWidth="1"/>
    <col min="12555" max="12556" width="11.5546875" style="6" customWidth="1"/>
    <col min="12557" max="12557" width="10" style="6" bestFit="1" customWidth="1"/>
    <col min="12558" max="12558" width="8.109375" style="6" customWidth="1"/>
    <col min="12559" max="12559" width="10" style="6" customWidth="1"/>
    <col min="12560" max="12560" width="10" style="6" bestFit="1" customWidth="1"/>
    <col min="12561" max="12561" width="8.109375" style="6" customWidth="1"/>
    <col min="12562" max="12562" width="9.88671875" style="6" customWidth="1"/>
    <col min="12563" max="12796" width="9.109375" style="6"/>
    <col min="12797" max="12797" width="5.109375" style="6" customWidth="1"/>
    <col min="12798" max="12798" width="75.109375" style="6" customWidth="1"/>
    <col min="12799" max="12799" width="10.5546875" style="6" customWidth="1"/>
    <col min="12800" max="12801" width="0" style="6" hidden="1" customWidth="1"/>
    <col min="12802" max="12803" width="11.6640625" style="6" customWidth="1"/>
    <col min="12804" max="12804" width="10.109375" style="6" bestFit="1" customWidth="1"/>
    <col min="12805" max="12805" width="8.109375" style="6" customWidth="1"/>
    <col min="12806" max="12806" width="10.88671875" style="6" customWidth="1"/>
    <col min="12807" max="12807" width="10" style="6" bestFit="1" customWidth="1"/>
    <col min="12808" max="12809" width="10.5546875" style="6" customWidth="1"/>
    <col min="12810" max="12810" width="10" style="6" bestFit="1" customWidth="1"/>
    <col min="12811" max="12812" width="11.5546875" style="6" customWidth="1"/>
    <col min="12813" max="12813" width="10" style="6" bestFit="1" customWidth="1"/>
    <col min="12814" max="12814" width="8.109375" style="6" customWidth="1"/>
    <col min="12815" max="12815" width="10" style="6" customWidth="1"/>
    <col min="12816" max="12816" width="10" style="6" bestFit="1" customWidth="1"/>
    <col min="12817" max="12817" width="8.109375" style="6" customWidth="1"/>
    <col min="12818" max="12818" width="9.88671875" style="6" customWidth="1"/>
    <col min="12819" max="13052" width="9.109375" style="6"/>
    <col min="13053" max="13053" width="5.109375" style="6" customWidth="1"/>
    <col min="13054" max="13054" width="75.109375" style="6" customWidth="1"/>
    <col min="13055" max="13055" width="10.5546875" style="6" customWidth="1"/>
    <col min="13056" max="13057" width="0" style="6" hidden="1" customWidth="1"/>
    <col min="13058" max="13059" width="11.6640625" style="6" customWidth="1"/>
    <col min="13060" max="13060" width="10.109375" style="6" bestFit="1" customWidth="1"/>
    <col min="13061" max="13061" width="8.109375" style="6" customWidth="1"/>
    <col min="13062" max="13062" width="10.88671875" style="6" customWidth="1"/>
    <col min="13063" max="13063" width="10" style="6" bestFit="1" customWidth="1"/>
    <col min="13064" max="13065" width="10.5546875" style="6" customWidth="1"/>
    <col min="13066" max="13066" width="10" style="6" bestFit="1" customWidth="1"/>
    <col min="13067" max="13068" width="11.5546875" style="6" customWidth="1"/>
    <col min="13069" max="13069" width="10" style="6" bestFit="1" customWidth="1"/>
    <col min="13070" max="13070" width="8.109375" style="6" customWidth="1"/>
    <col min="13071" max="13071" width="10" style="6" customWidth="1"/>
    <col min="13072" max="13072" width="10" style="6" bestFit="1" customWidth="1"/>
    <col min="13073" max="13073" width="8.109375" style="6" customWidth="1"/>
    <col min="13074" max="13074" width="9.88671875" style="6" customWidth="1"/>
    <col min="13075" max="13308" width="9.109375" style="6"/>
    <col min="13309" max="13309" width="5.109375" style="6" customWidth="1"/>
    <col min="13310" max="13310" width="75.109375" style="6" customWidth="1"/>
    <col min="13311" max="13311" width="10.5546875" style="6" customWidth="1"/>
    <col min="13312" max="13313" width="0" style="6" hidden="1" customWidth="1"/>
    <col min="13314" max="13315" width="11.6640625" style="6" customWidth="1"/>
    <col min="13316" max="13316" width="10.109375" style="6" bestFit="1" customWidth="1"/>
    <col min="13317" max="13317" width="8.109375" style="6" customWidth="1"/>
    <col min="13318" max="13318" width="10.88671875" style="6" customWidth="1"/>
    <col min="13319" max="13319" width="10" style="6" bestFit="1" customWidth="1"/>
    <col min="13320" max="13321" width="10.5546875" style="6" customWidth="1"/>
    <col min="13322" max="13322" width="10" style="6" bestFit="1" customWidth="1"/>
    <col min="13323" max="13324" width="11.5546875" style="6" customWidth="1"/>
    <col min="13325" max="13325" width="10" style="6" bestFit="1" customWidth="1"/>
    <col min="13326" max="13326" width="8.109375" style="6" customWidth="1"/>
    <col min="13327" max="13327" width="10" style="6" customWidth="1"/>
    <col min="13328" max="13328" width="10" style="6" bestFit="1" customWidth="1"/>
    <col min="13329" max="13329" width="8.109375" style="6" customWidth="1"/>
    <col min="13330" max="13330" width="9.88671875" style="6" customWidth="1"/>
    <col min="13331" max="13564" width="9.109375" style="6"/>
    <col min="13565" max="13565" width="5.109375" style="6" customWidth="1"/>
    <col min="13566" max="13566" width="75.109375" style="6" customWidth="1"/>
    <col min="13567" max="13567" width="10.5546875" style="6" customWidth="1"/>
    <col min="13568" max="13569" width="0" style="6" hidden="1" customWidth="1"/>
    <col min="13570" max="13571" width="11.6640625" style="6" customWidth="1"/>
    <col min="13572" max="13572" width="10.109375" style="6" bestFit="1" customWidth="1"/>
    <col min="13573" max="13573" width="8.109375" style="6" customWidth="1"/>
    <col min="13574" max="13574" width="10.88671875" style="6" customWidth="1"/>
    <col min="13575" max="13575" width="10" style="6" bestFit="1" customWidth="1"/>
    <col min="13576" max="13577" width="10.5546875" style="6" customWidth="1"/>
    <col min="13578" max="13578" width="10" style="6" bestFit="1" customWidth="1"/>
    <col min="13579" max="13580" width="11.5546875" style="6" customWidth="1"/>
    <col min="13581" max="13581" width="10" style="6" bestFit="1" customWidth="1"/>
    <col min="13582" max="13582" width="8.109375" style="6" customWidth="1"/>
    <col min="13583" max="13583" width="10" style="6" customWidth="1"/>
    <col min="13584" max="13584" width="10" style="6" bestFit="1" customWidth="1"/>
    <col min="13585" max="13585" width="8.109375" style="6" customWidth="1"/>
    <col min="13586" max="13586" width="9.88671875" style="6" customWidth="1"/>
    <col min="13587" max="13820" width="9.109375" style="6"/>
    <col min="13821" max="13821" width="5.109375" style="6" customWidth="1"/>
    <col min="13822" max="13822" width="75.109375" style="6" customWidth="1"/>
    <col min="13823" max="13823" width="10.5546875" style="6" customWidth="1"/>
    <col min="13824" max="13825" width="0" style="6" hidden="1" customWidth="1"/>
    <col min="13826" max="13827" width="11.6640625" style="6" customWidth="1"/>
    <col min="13828" max="13828" width="10.109375" style="6" bestFit="1" customWidth="1"/>
    <col min="13829" max="13829" width="8.109375" style="6" customWidth="1"/>
    <col min="13830" max="13830" width="10.88671875" style="6" customWidth="1"/>
    <col min="13831" max="13831" width="10" style="6" bestFit="1" customWidth="1"/>
    <col min="13832" max="13833" width="10.5546875" style="6" customWidth="1"/>
    <col min="13834" max="13834" width="10" style="6" bestFit="1" customWidth="1"/>
    <col min="13835" max="13836" width="11.5546875" style="6" customWidth="1"/>
    <col min="13837" max="13837" width="10" style="6" bestFit="1" customWidth="1"/>
    <col min="13838" max="13838" width="8.109375" style="6" customWidth="1"/>
    <col min="13839" max="13839" width="10" style="6" customWidth="1"/>
    <col min="13840" max="13840" width="10" style="6" bestFit="1" customWidth="1"/>
    <col min="13841" max="13841" width="8.109375" style="6" customWidth="1"/>
    <col min="13842" max="13842" width="9.88671875" style="6" customWidth="1"/>
    <col min="13843" max="14076" width="9.109375" style="6"/>
    <col min="14077" max="14077" width="5.109375" style="6" customWidth="1"/>
    <col min="14078" max="14078" width="75.109375" style="6" customWidth="1"/>
    <col min="14079" max="14079" width="10.5546875" style="6" customWidth="1"/>
    <col min="14080" max="14081" width="0" style="6" hidden="1" customWidth="1"/>
    <col min="14082" max="14083" width="11.6640625" style="6" customWidth="1"/>
    <col min="14084" max="14084" width="10.109375" style="6" bestFit="1" customWidth="1"/>
    <col min="14085" max="14085" width="8.109375" style="6" customWidth="1"/>
    <col min="14086" max="14086" width="10.88671875" style="6" customWidth="1"/>
    <col min="14087" max="14087" width="10" style="6" bestFit="1" customWidth="1"/>
    <col min="14088" max="14089" width="10.5546875" style="6" customWidth="1"/>
    <col min="14090" max="14090" width="10" style="6" bestFit="1" customWidth="1"/>
    <col min="14091" max="14092" width="11.5546875" style="6" customWidth="1"/>
    <col min="14093" max="14093" width="10" style="6" bestFit="1" customWidth="1"/>
    <col min="14094" max="14094" width="8.109375" style="6" customWidth="1"/>
    <col min="14095" max="14095" width="10" style="6" customWidth="1"/>
    <col min="14096" max="14096" width="10" style="6" bestFit="1" customWidth="1"/>
    <col min="14097" max="14097" width="8.109375" style="6" customWidth="1"/>
    <col min="14098" max="14098" width="9.88671875" style="6" customWidth="1"/>
    <col min="14099" max="14332" width="9.109375" style="6"/>
    <col min="14333" max="14333" width="5.109375" style="6" customWidth="1"/>
    <col min="14334" max="14334" width="75.109375" style="6" customWidth="1"/>
    <col min="14335" max="14335" width="10.5546875" style="6" customWidth="1"/>
    <col min="14336" max="14337" width="0" style="6" hidden="1" customWidth="1"/>
    <col min="14338" max="14339" width="11.6640625" style="6" customWidth="1"/>
    <col min="14340" max="14340" width="10.109375" style="6" bestFit="1" customWidth="1"/>
    <col min="14341" max="14341" width="8.109375" style="6" customWidth="1"/>
    <col min="14342" max="14342" width="10.88671875" style="6" customWidth="1"/>
    <col min="14343" max="14343" width="10" style="6" bestFit="1" customWidth="1"/>
    <col min="14344" max="14345" width="10.5546875" style="6" customWidth="1"/>
    <col min="14346" max="14346" width="10" style="6" bestFit="1" customWidth="1"/>
    <col min="14347" max="14348" width="11.5546875" style="6" customWidth="1"/>
    <col min="14349" max="14349" width="10" style="6" bestFit="1" customWidth="1"/>
    <col min="14350" max="14350" width="8.109375" style="6" customWidth="1"/>
    <col min="14351" max="14351" width="10" style="6" customWidth="1"/>
    <col min="14352" max="14352" width="10" style="6" bestFit="1" customWidth="1"/>
    <col min="14353" max="14353" width="8.109375" style="6" customWidth="1"/>
    <col min="14354" max="14354" width="9.88671875" style="6" customWidth="1"/>
    <col min="14355" max="14588" width="9.109375" style="6"/>
    <col min="14589" max="14589" width="5.109375" style="6" customWidth="1"/>
    <col min="14590" max="14590" width="75.109375" style="6" customWidth="1"/>
    <col min="14591" max="14591" width="10.5546875" style="6" customWidth="1"/>
    <col min="14592" max="14593" width="0" style="6" hidden="1" customWidth="1"/>
    <col min="14594" max="14595" width="11.6640625" style="6" customWidth="1"/>
    <col min="14596" max="14596" width="10.109375" style="6" bestFit="1" customWidth="1"/>
    <col min="14597" max="14597" width="8.109375" style="6" customWidth="1"/>
    <col min="14598" max="14598" width="10.88671875" style="6" customWidth="1"/>
    <col min="14599" max="14599" width="10" style="6" bestFit="1" customWidth="1"/>
    <col min="14600" max="14601" width="10.5546875" style="6" customWidth="1"/>
    <col min="14602" max="14602" width="10" style="6" bestFit="1" customWidth="1"/>
    <col min="14603" max="14604" width="11.5546875" style="6" customWidth="1"/>
    <col min="14605" max="14605" width="10" style="6" bestFit="1" customWidth="1"/>
    <col min="14606" max="14606" width="8.109375" style="6" customWidth="1"/>
    <col min="14607" max="14607" width="10" style="6" customWidth="1"/>
    <col min="14608" max="14608" width="10" style="6" bestFit="1" customWidth="1"/>
    <col min="14609" max="14609" width="8.109375" style="6" customWidth="1"/>
    <col min="14610" max="14610" width="9.88671875" style="6" customWidth="1"/>
    <col min="14611" max="14844" width="9.109375" style="6"/>
    <col min="14845" max="14845" width="5.109375" style="6" customWidth="1"/>
    <col min="14846" max="14846" width="75.109375" style="6" customWidth="1"/>
    <col min="14847" max="14847" width="10.5546875" style="6" customWidth="1"/>
    <col min="14848" max="14849" width="0" style="6" hidden="1" customWidth="1"/>
    <col min="14850" max="14851" width="11.6640625" style="6" customWidth="1"/>
    <col min="14852" max="14852" width="10.109375" style="6" bestFit="1" customWidth="1"/>
    <col min="14853" max="14853" width="8.109375" style="6" customWidth="1"/>
    <col min="14854" max="14854" width="10.88671875" style="6" customWidth="1"/>
    <col min="14855" max="14855" width="10" style="6" bestFit="1" customWidth="1"/>
    <col min="14856" max="14857" width="10.5546875" style="6" customWidth="1"/>
    <col min="14858" max="14858" width="10" style="6" bestFit="1" customWidth="1"/>
    <col min="14859" max="14860" width="11.5546875" style="6" customWidth="1"/>
    <col min="14861" max="14861" width="10" style="6" bestFit="1" customWidth="1"/>
    <col min="14862" max="14862" width="8.109375" style="6" customWidth="1"/>
    <col min="14863" max="14863" width="10" style="6" customWidth="1"/>
    <col min="14864" max="14864" width="10" style="6" bestFit="1" customWidth="1"/>
    <col min="14865" max="14865" width="8.109375" style="6" customWidth="1"/>
    <col min="14866" max="14866" width="9.88671875" style="6" customWidth="1"/>
    <col min="14867" max="15100" width="9.109375" style="6"/>
    <col min="15101" max="15101" width="5.109375" style="6" customWidth="1"/>
    <col min="15102" max="15102" width="75.109375" style="6" customWidth="1"/>
    <col min="15103" max="15103" width="10.5546875" style="6" customWidth="1"/>
    <col min="15104" max="15105" width="0" style="6" hidden="1" customWidth="1"/>
    <col min="15106" max="15107" width="11.6640625" style="6" customWidth="1"/>
    <col min="15108" max="15108" width="10.109375" style="6" bestFit="1" customWidth="1"/>
    <col min="15109" max="15109" width="8.109375" style="6" customWidth="1"/>
    <col min="15110" max="15110" width="10.88671875" style="6" customWidth="1"/>
    <col min="15111" max="15111" width="10" style="6" bestFit="1" customWidth="1"/>
    <col min="15112" max="15113" width="10.5546875" style="6" customWidth="1"/>
    <col min="15114" max="15114" width="10" style="6" bestFit="1" customWidth="1"/>
    <col min="15115" max="15116" width="11.5546875" style="6" customWidth="1"/>
    <col min="15117" max="15117" width="10" style="6" bestFit="1" customWidth="1"/>
    <col min="15118" max="15118" width="8.109375" style="6" customWidth="1"/>
    <col min="15119" max="15119" width="10" style="6" customWidth="1"/>
    <col min="15120" max="15120" width="10" style="6" bestFit="1" customWidth="1"/>
    <col min="15121" max="15121" width="8.109375" style="6" customWidth="1"/>
    <col min="15122" max="15122" width="9.88671875" style="6" customWidth="1"/>
    <col min="15123" max="15356" width="9.109375" style="6"/>
    <col min="15357" max="15357" width="5.109375" style="6" customWidth="1"/>
    <col min="15358" max="15358" width="75.109375" style="6" customWidth="1"/>
    <col min="15359" max="15359" width="10.5546875" style="6" customWidth="1"/>
    <col min="15360" max="15361" width="0" style="6" hidden="1" customWidth="1"/>
    <col min="15362" max="15363" width="11.6640625" style="6" customWidth="1"/>
    <col min="15364" max="15364" width="10.109375" style="6" bestFit="1" customWidth="1"/>
    <col min="15365" max="15365" width="8.109375" style="6" customWidth="1"/>
    <col min="15366" max="15366" width="10.88671875" style="6" customWidth="1"/>
    <col min="15367" max="15367" width="10" style="6" bestFit="1" customWidth="1"/>
    <col min="15368" max="15369" width="10.5546875" style="6" customWidth="1"/>
    <col min="15370" max="15370" width="10" style="6" bestFit="1" customWidth="1"/>
    <col min="15371" max="15372" width="11.5546875" style="6" customWidth="1"/>
    <col min="15373" max="15373" width="10" style="6" bestFit="1" customWidth="1"/>
    <col min="15374" max="15374" width="8.109375" style="6" customWidth="1"/>
    <col min="15375" max="15375" width="10" style="6" customWidth="1"/>
    <col min="15376" max="15376" width="10" style="6" bestFit="1" customWidth="1"/>
    <col min="15377" max="15377" width="8.109375" style="6" customWidth="1"/>
    <col min="15378" max="15378" width="9.88671875" style="6" customWidth="1"/>
    <col min="15379" max="15612" width="9.109375" style="6"/>
    <col min="15613" max="15613" width="5.109375" style="6" customWidth="1"/>
    <col min="15614" max="15614" width="75.109375" style="6" customWidth="1"/>
    <col min="15615" max="15615" width="10.5546875" style="6" customWidth="1"/>
    <col min="15616" max="15617" width="0" style="6" hidden="1" customWidth="1"/>
    <col min="15618" max="15619" width="11.6640625" style="6" customWidth="1"/>
    <col min="15620" max="15620" width="10.109375" style="6" bestFit="1" customWidth="1"/>
    <col min="15621" max="15621" width="8.109375" style="6" customWidth="1"/>
    <col min="15622" max="15622" width="10.88671875" style="6" customWidth="1"/>
    <col min="15623" max="15623" width="10" style="6" bestFit="1" customWidth="1"/>
    <col min="15624" max="15625" width="10.5546875" style="6" customWidth="1"/>
    <col min="15626" max="15626" width="10" style="6" bestFit="1" customWidth="1"/>
    <col min="15627" max="15628" width="11.5546875" style="6" customWidth="1"/>
    <col min="15629" max="15629" width="10" style="6" bestFit="1" customWidth="1"/>
    <col min="15630" max="15630" width="8.109375" style="6" customWidth="1"/>
    <col min="15631" max="15631" width="10" style="6" customWidth="1"/>
    <col min="15632" max="15632" width="10" style="6" bestFit="1" customWidth="1"/>
    <col min="15633" max="15633" width="8.109375" style="6" customWidth="1"/>
    <col min="15634" max="15634" width="9.88671875" style="6" customWidth="1"/>
    <col min="15635" max="15868" width="9.109375" style="6"/>
    <col min="15869" max="15869" width="5.109375" style="6" customWidth="1"/>
    <col min="15870" max="15870" width="75.109375" style="6" customWidth="1"/>
    <col min="15871" max="15871" width="10.5546875" style="6" customWidth="1"/>
    <col min="15872" max="15873" width="0" style="6" hidden="1" customWidth="1"/>
    <col min="15874" max="15875" width="11.6640625" style="6" customWidth="1"/>
    <col min="15876" max="15876" width="10.109375" style="6" bestFit="1" customWidth="1"/>
    <col min="15877" max="15877" width="8.109375" style="6" customWidth="1"/>
    <col min="15878" max="15878" width="10.88671875" style="6" customWidth="1"/>
    <col min="15879" max="15879" width="10" style="6" bestFit="1" customWidth="1"/>
    <col min="15880" max="15881" width="10.5546875" style="6" customWidth="1"/>
    <col min="15882" max="15882" width="10" style="6" bestFit="1" customWidth="1"/>
    <col min="15883" max="15884" width="11.5546875" style="6" customWidth="1"/>
    <col min="15885" max="15885" width="10" style="6" bestFit="1" customWidth="1"/>
    <col min="15886" max="15886" width="8.109375" style="6" customWidth="1"/>
    <col min="15887" max="15887" width="10" style="6" customWidth="1"/>
    <col min="15888" max="15888" width="10" style="6" bestFit="1" customWidth="1"/>
    <col min="15889" max="15889" width="8.109375" style="6" customWidth="1"/>
    <col min="15890" max="15890" width="9.88671875" style="6" customWidth="1"/>
    <col min="15891" max="16124" width="9.109375" style="6"/>
    <col min="16125" max="16125" width="5.109375" style="6" customWidth="1"/>
    <col min="16126" max="16126" width="75.109375" style="6" customWidth="1"/>
    <col min="16127" max="16127" width="10.5546875" style="6" customWidth="1"/>
    <col min="16128" max="16129" width="0" style="6" hidden="1" customWidth="1"/>
    <col min="16130" max="16131" width="11.6640625" style="6" customWidth="1"/>
    <col min="16132" max="16132" width="10.109375" style="6" bestFit="1" customWidth="1"/>
    <col min="16133" max="16133" width="8.109375" style="6" customWidth="1"/>
    <col min="16134" max="16134" width="10.88671875" style="6" customWidth="1"/>
    <col min="16135" max="16135" width="10" style="6" bestFit="1" customWidth="1"/>
    <col min="16136" max="16137" width="10.5546875" style="6" customWidth="1"/>
    <col min="16138" max="16138" width="10" style="6" bestFit="1" customWidth="1"/>
    <col min="16139" max="16140" width="11.5546875" style="6" customWidth="1"/>
    <col min="16141" max="16141" width="10" style="6" bestFit="1" customWidth="1"/>
    <col min="16142" max="16142" width="8.109375" style="6" customWidth="1"/>
    <col min="16143" max="16143" width="10" style="6" customWidth="1"/>
    <col min="16144" max="16144" width="10" style="6" bestFit="1" customWidth="1"/>
    <col min="16145" max="16145" width="8.109375" style="6" customWidth="1"/>
    <col min="16146" max="16146" width="9.88671875" style="6" customWidth="1"/>
    <col min="16147" max="16384" width="9.109375" style="6"/>
  </cols>
  <sheetData>
    <row r="1" spans="1:19" ht="36.75" customHeight="1" x14ac:dyDescent="0.3">
      <c r="A1" s="202" t="s">
        <v>135</v>
      </c>
      <c r="B1" s="202"/>
      <c r="C1" s="202"/>
      <c r="D1" s="202"/>
      <c r="E1" s="202"/>
      <c r="F1" s="202"/>
      <c r="G1" s="202"/>
      <c r="H1" s="202"/>
      <c r="I1" s="202"/>
      <c r="J1" s="202"/>
      <c r="K1" s="202"/>
      <c r="L1" s="202"/>
      <c r="M1" s="202"/>
      <c r="N1" s="202"/>
      <c r="O1" s="202"/>
      <c r="P1" s="202"/>
      <c r="Q1" s="202"/>
      <c r="R1" s="202"/>
    </row>
    <row r="2" spans="1:19" ht="14.25" hidden="1" customHeight="1" x14ac:dyDescent="0.3">
      <c r="A2" s="208"/>
      <c r="B2" s="208"/>
      <c r="C2" s="208"/>
      <c r="D2" s="208"/>
      <c r="E2" s="208"/>
      <c r="F2" s="208"/>
      <c r="G2" s="208"/>
      <c r="H2" s="208"/>
      <c r="I2" s="208"/>
      <c r="J2" s="208"/>
      <c r="K2" s="208"/>
      <c r="L2" s="208"/>
      <c r="M2" s="208"/>
      <c r="N2" s="208"/>
      <c r="O2" s="208"/>
      <c r="P2" s="4"/>
    </row>
    <row r="3" spans="1:19" ht="14.25" hidden="1" customHeight="1" x14ac:dyDescent="0.3">
      <c r="A3" s="7"/>
      <c r="O3" s="209"/>
      <c r="P3" s="209"/>
      <c r="Q3" s="209"/>
      <c r="R3" s="11"/>
    </row>
    <row r="4" spans="1:19" ht="14.25" customHeight="1" x14ac:dyDescent="0.3">
      <c r="A4" s="7"/>
      <c r="O4" s="11"/>
      <c r="P4" s="11"/>
      <c r="Q4" s="203" t="s">
        <v>85</v>
      </c>
      <c r="R4" s="203"/>
    </row>
    <row r="5" spans="1:19" x14ac:dyDescent="0.3">
      <c r="A5" s="210" t="s">
        <v>0</v>
      </c>
      <c r="B5" s="211" t="s">
        <v>41</v>
      </c>
      <c r="C5" s="211" t="s">
        <v>1</v>
      </c>
      <c r="D5" s="211" t="s">
        <v>2</v>
      </c>
      <c r="E5" s="211" t="s">
        <v>3</v>
      </c>
      <c r="F5" s="215" t="s">
        <v>4</v>
      </c>
      <c r="G5" s="216"/>
      <c r="H5" s="217"/>
      <c r="I5" s="212" t="s">
        <v>104</v>
      </c>
      <c r="J5" s="212"/>
      <c r="K5" s="212"/>
      <c r="L5" s="212"/>
      <c r="M5" s="212"/>
      <c r="N5" s="212"/>
      <c r="O5" s="212"/>
      <c r="P5" s="212"/>
      <c r="Q5" s="212"/>
      <c r="R5" s="212"/>
    </row>
    <row r="6" spans="1:19" x14ac:dyDescent="0.3">
      <c r="A6" s="210"/>
      <c r="B6" s="211"/>
      <c r="C6" s="211"/>
      <c r="D6" s="211"/>
      <c r="E6" s="211"/>
      <c r="F6" s="218"/>
      <c r="G6" s="219"/>
      <c r="H6" s="220"/>
      <c r="I6" s="212"/>
      <c r="J6" s="212"/>
      <c r="K6" s="212"/>
      <c r="L6" s="212"/>
      <c r="M6" s="212"/>
      <c r="N6" s="212"/>
      <c r="O6" s="212"/>
      <c r="P6" s="212"/>
      <c r="Q6" s="212"/>
      <c r="R6" s="212"/>
    </row>
    <row r="7" spans="1:19" x14ac:dyDescent="0.3">
      <c r="A7" s="210"/>
      <c r="B7" s="211"/>
      <c r="C7" s="211"/>
      <c r="D7" s="211"/>
      <c r="E7" s="211"/>
      <c r="F7" s="206" t="s">
        <v>4</v>
      </c>
      <c r="G7" s="213" t="s">
        <v>22</v>
      </c>
      <c r="H7" s="213" t="s">
        <v>23</v>
      </c>
      <c r="I7" s="204" t="s">
        <v>24</v>
      </c>
      <c r="J7" s="205"/>
      <c r="K7" s="204" t="s">
        <v>25</v>
      </c>
      <c r="L7" s="205"/>
      <c r="M7" s="204" t="s">
        <v>26</v>
      </c>
      <c r="N7" s="205"/>
      <c r="O7" s="204" t="s">
        <v>27</v>
      </c>
      <c r="P7" s="205"/>
      <c r="Q7" s="204" t="s">
        <v>28</v>
      </c>
      <c r="R7" s="205"/>
    </row>
    <row r="8" spans="1:19" ht="24.75" customHeight="1" x14ac:dyDescent="0.3">
      <c r="A8" s="210"/>
      <c r="B8" s="211"/>
      <c r="C8" s="211"/>
      <c r="D8" s="211"/>
      <c r="E8" s="211"/>
      <c r="F8" s="207"/>
      <c r="G8" s="214"/>
      <c r="H8" s="214"/>
      <c r="I8" s="1" t="s">
        <v>22</v>
      </c>
      <c r="J8" s="1" t="s">
        <v>23</v>
      </c>
      <c r="K8" s="1" t="s">
        <v>22</v>
      </c>
      <c r="L8" s="1" t="s">
        <v>23</v>
      </c>
      <c r="M8" s="1" t="s">
        <v>22</v>
      </c>
      <c r="N8" s="1" t="s">
        <v>23</v>
      </c>
      <c r="O8" s="1" t="s">
        <v>22</v>
      </c>
      <c r="P8" s="1" t="s">
        <v>23</v>
      </c>
      <c r="Q8" s="1" t="s">
        <v>22</v>
      </c>
      <c r="R8" s="1" t="s">
        <v>23</v>
      </c>
    </row>
    <row r="9" spans="1:19" ht="24" customHeight="1" x14ac:dyDescent="0.3">
      <c r="A9" s="2"/>
      <c r="B9" s="20" t="s">
        <v>133</v>
      </c>
      <c r="C9" s="15"/>
      <c r="D9" s="15"/>
      <c r="E9" s="15"/>
      <c r="F9" s="19">
        <f>G9+H9</f>
        <v>44856.457999999999</v>
      </c>
      <c r="G9" s="19">
        <f>G10+G13</f>
        <v>42897.665999999997</v>
      </c>
      <c r="H9" s="19">
        <f>H10+H13</f>
        <v>1958.7920000000001</v>
      </c>
      <c r="I9" s="19">
        <f t="shared" ref="I9:R9" si="0">I10+I13</f>
        <v>8973.402</v>
      </c>
      <c r="J9" s="95">
        <f t="shared" si="0"/>
        <v>767.32400000000007</v>
      </c>
      <c r="K9" s="19">
        <f t="shared" si="0"/>
        <v>7940.2550000000001</v>
      </c>
      <c r="L9" s="19">
        <f t="shared" si="0"/>
        <v>346.04599999999999</v>
      </c>
      <c r="M9" s="19">
        <f t="shared" si="0"/>
        <v>8694.2139999999999</v>
      </c>
      <c r="N9" s="19">
        <f t="shared" si="0"/>
        <v>261.5</v>
      </c>
      <c r="O9" s="19">
        <f t="shared" si="0"/>
        <v>9080.0600000000013</v>
      </c>
      <c r="P9" s="19">
        <f t="shared" si="0"/>
        <v>261.5</v>
      </c>
      <c r="Q9" s="19">
        <f t="shared" si="0"/>
        <v>7499.6410000000005</v>
      </c>
      <c r="R9" s="19">
        <f t="shared" si="0"/>
        <v>73.5</v>
      </c>
    </row>
    <row r="10" spans="1:19" ht="33" customHeight="1" x14ac:dyDescent="0.3">
      <c r="A10" s="3" t="s">
        <v>29</v>
      </c>
      <c r="B10" s="23" t="s">
        <v>42</v>
      </c>
      <c r="C10" s="15"/>
      <c r="D10" s="21"/>
      <c r="E10" s="22"/>
      <c r="F10" s="19">
        <f>G10+H10</f>
        <v>4260.2700000000004</v>
      </c>
      <c r="G10" s="19">
        <f>I10++K10+M10+O10+Q10</f>
        <v>4260.2700000000004</v>
      </c>
      <c r="H10" s="19">
        <f>J10+L10+N10+P10+R10</f>
        <v>0</v>
      </c>
      <c r="I10" s="19">
        <f t="shared" ref="I10:R10" si="1">I11+I12</f>
        <v>668.47199999999998</v>
      </c>
      <c r="J10" s="19">
        <f t="shared" si="1"/>
        <v>0</v>
      </c>
      <c r="K10" s="19">
        <f t="shared" si="1"/>
        <v>827.47199999999998</v>
      </c>
      <c r="L10" s="19">
        <f t="shared" si="1"/>
        <v>0</v>
      </c>
      <c r="M10" s="19">
        <f t="shared" si="1"/>
        <v>921.44200000000001</v>
      </c>
      <c r="N10" s="19">
        <f t="shared" si="1"/>
        <v>0</v>
      </c>
      <c r="O10" s="19">
        <f t="shared" si="1"/>
        <v>921.44200000000001</v>
      </c>
      <c r="P10" s="19">
        <f t="shared" si="1"/>
        <v>0</v>
      </c>
      <c r="Q10" s="19">
        <f t="shared" si="1"/>
        <v>921.44200000000001</v>
      </c>
      <c r="R10" s="19">
        <f t="shared" si="1"/>
        <v>0</v>
      </c>
    </row>
    <row r="11" spans="1:19" ht="24" customHeight="1" x14ac:dyDescent="0.3">
      <c r="A11" s="2">
        <v>1</v>
      </c>
      <c r="B11" s="26" t="s">
        <v>50</v>
      </c>
      <c r="C11" s="16"/>
      <c r="D11" s="51"/>
      <c r="E11" s="52"/>
      <c r="F11" s="42">
        <f>G11+H11</f>
        <v>3436</v>
      </c>
      <c r="G11" s="42">
        <f t="shared" ref="G11:G12" si="2">I11++K11+M11+O11+Q11</f>
        <v>3436</v>
      </c>
      <c r="H11" s="42">
        <f>J11+L11+N11+P11+R11</f>
        <v>0</v>
      </c>
      <c r="I11" s="38">
        <f>'Phụ lục III- Nguồn NSĐP'!I9</f>
        <v>540</v>
      </c>
      <c r="J11" s="38">
        <f>'Phụ lục III- Nguồn NSĐP'!J9</f>
        <v>0</v>
      </c>
      <c r="K11" s="38">
        <f>'Phụ lục III- Nguồn NSĐP'!K9</f>
        <v>724</v>
      </c>
      <c r="L11" s="38">
        <f>'Phụ lục III- Nguồn NSĐP'!L9</f>
        <v>0</v>
      </c>
      <c r="M11" s="38">
        <f>'Phụ lục III- Nguồn NSĐP'!M9</f>
        <v>724</v>
      </c>
      <c r="N11" s="38">
        <f>'Phụ lục III- Nguồn NSĐP'!N9</f>
        <v>0</v>
      </c>
      <c r="O11" s="38">
        <f>'Phụ lục III- Nguồn NSĐP'!O9</f>
        <v>724</v>
      </c>
      <c r="P11" s="38">
        <f>'Phụ lục III- Nguồn NSĐP'!P9</f>
        <v>0</v>
      </c>
      <c r="Q11" s="38">
        <f>'Phụ lục III- Nguồn NSĐP'!Q9</f>
        <v>724</v>
      </c>
      <c r="R11" s="38">
        <f>'Phụ lục III- Nguồn NSĐP'!R9</f>
        <v>0</v>
      </c>
    </row>
    <row r="12" spans="1:19" s="12" customFormat="1" ht="29.25" customHeight="1" x14ac:dyDescent="0.3">
      <c r="A12" s="2">
        <v>2</v>
      </c>
      <c r="B12" s="24" t="s">
        <v>125</v>
      </c>
      <c r="C12" s="16"/>
      <c r="D12" s="51"/>
      <c r="E12" s="52"/>
      <c r="F12" s="42">
        <f>G12+H12</f>
        <v>824.27</v>
      </c>
      <c r="G12" s="42">
        <f t="shared" si="2"/>
        <v>824.27</v>
      </c>
      <c r="H12" s="38"/>
      <c r="I12" s="42">
        <f>'Phụ lục III- Nguồn NSĐP'!I13</f>
        <v>128.47200000000001</v>
      </c>
      <c r="J12" s="42">
        <f>'Phụ lục III- Nguồn NSĐP'!J13</f>
        <v>0</v>
      </c>
      <c r="K12" s="42">
        <f>'Phụ lục III- Nguồn NSĐP'!K13</f>
        <v>103.47199999999999</v>
      </c>
      <c r="L12" s="42">
        <f>'Phụ lục III- Nguồn NSĐP'!L13</f>
        <v>0</v>
      </c>
      <c r="M12" s="42">
        <f>'Phụ lục III- Nguồn NSĐP'!M13</f>
        <v>197.44200000000001</v>
      </c>
      <c r="N12" s="42">
        <f>'Phụ lục III- Nguồn NSĐP'!N13</f>
        <v>0</v>
      </c>
      <c r="O12" s="42">
        <f>'Phụ lục III- Nguồn NSĐP'!O13</f>
        <v>197.44200000000001</v>
      </c>
      <c r="P12" s="42">
        <f>'Phụ lục III- Nguồn NSĐP'!P13</f>
        <v>0</v>
      </c>
      <c r="Q12" s="42">
        <f>'Phụ lục III- Nguồn NSĐP'!Q13</f>
        <v>197.44200000000001</v>
      </c>
      <c r="R12" s="42">
        <f>'Phụ lục III- Nguồn NSĐP'!R13</f>
        <v>0</v>
      </c>
    </row>
    <row r="13" spans="1:19" x14ac:dyDescent="0.3">
      <c r="A13" s="3" t="s">
        <v>30</v>
      </c>
      <c r="B13" s="36" t="s">
        <v>43</v>
      </c>
      <c r="C13" s="35"/>
      <c r="D13" s="35"/>
      <c r="E13" s="35"/>
      <c r="F13" s="36">
        <f>SUM(F14:F21)</f>
        <v>40596.188000000009</v>
      </c>
      <c r="G13" s="36">
        <f t="shared" ref="G13:H13" si="3">SUM(G14:G21)</f>
        <v>38637.395999999993</v>
      </c>
      <c r="H13" s="36">
        <f t="shared" si="3"/>
        <v>1958.7920000000001</v>
      </c>
      <c r="I13" s="36">
        <f t="shared" ref="I13:R13" si="4">SUM(I14:I20)</f>
        <v>8304.93</v>
      </c>
      <c r="J13" s="36">
        <f t="shared" si="4"/>
        <v>767.32400000000007</v>
      </c>
      <c r="K13" s="36">
        <f t="shared" si="4"/>
        <v>7112.7830000000004</v>
      </c>
      <c r="L13" s="36">
        <f t="shared" si="4"/>
        <v>346.04599999999999</v>
      </c>
      <c r="M13" s="36">
        <f t="shared" si="4"/>
        <v>7772.7719999999999</v>
      </c>
      <c r="N13" s="36">
        <f t="shared" si="4"/>
        <v>261.5</v>
      </c>
      <c r="O13" s="36">
        <f t="shared" si="4"/>
        <v>8158.6180000000004</v>
      </c>
      <c r="P13" s="36">
        <f t="shared" si="4"/>
        <v>261.5</v>
      </c>
      <c r="Q13" s="36">
        <f t="shared" si="4"/>
        <v>6578.1990000000005</v>
      </c>
      <c r="R13" s="36">
        <f t="shared" si="4"/>
        <v>73.5</v>
      </c>
    </row>
    <row r="14" spans="1:19" s="12" customFormat="1" ht="34.5" customHeight="1" x14ac:dyDescent="0.3">
      <c r="A14" s="53">
        <v>1</v>
      </c>
      <c r="B14" s="56" t="s">
        <v>158</v>
      </c>
      <c r="C14" s="54" t="e">
        <f>#REF!+#REF!+#REF!+#REF!</f>
        <v>#REF!</v>
      </c>
      <c r="D14" s="54"/>
      <c r="E14" s="54"/>
      <c r="F14" s="57">
        <f>G14+H14</f>
        <v>3214.4719999999998</v>
      </c>
      <c r="G14" s="61">
        <f>I14+K14+M14+O14+Q14</f>
        <v>2846.9719999999998</v>
      </c>
      <c r="H14" s="57">
        <f>J14+L14+N14+P14+R14</f>
        <v>367.5</v>
      </c>
      <c r="I14" s="57">
        <f>'Phụ lục III- Nguồn NSĐP'!I17+'Phụ lục IV- Nguồn khác'!I10</f>
        <v>1094.08</v>
      </c>
      <c r="J14" s="57">
        <f>'Phụ lục III- Nguồn NSĐP'!J17+'Phụ lục IV- Nguồn khác'!J10</f>
        <v>73.5</v>
      </c>
      <c r="K14" s="57">
        <f>'Phụ lục III- Nguồn NSĐP'!K17+'Phụ lục IV- Nguồn khác'!K10</f>
        <v>374.08299999999997</v>
      </c>
      <c r="L14" s="57">
        <f>'Phụ lục III- Nguồn NSĐP'!L17+'Phụ lục IV- Nguồn khác'!L10</f>
        <v>73.5</v>
      </c>
      <c r="M14" s="57">
        <f>'Phụ lục III- Nguồn NSĐP'!M17+'Phụ lục IV- Nguồn khác'!M10</f>
        <v>664.36299999999994</v>
      </c>
      <c r="N14" s="57">
        <f>'Phụ lục III- Nguồn NSĐP'!N17+'Phụ lục IV- Nguồn khác'!N10</f>
        <v>73.5</v>
      </c>
      <c r="O14" s="57">
        <f>'Phụ lục III- Nguồn NSĐP'!O17+'Phụ lục IV- Nguồn khác'!O10</f>
        <v>502.36299999999994</v>
      </c>
      <c r="P14" s="57">
        <f>'Phụ lục III- Nguồn NSĐP'!P17+'Phụ lục IV- Nguồn khác'!P10</f>
        <v>73.5</v>
      </c>
      <c r="Q14" s="57">
        <f>'Phụ lục III- Nguồn NSĐP'!Q17+'Phụ lục IV- Nguồn khác'!Q10</f>
        <v>212.083</v>
      </c>
      <c r="R14" s="57">
        <f>'Phụ lục III- Nguồn NSĐP'!R17+'Phụ lục IV- Nguồn khác'!R10</f>
        <v>73.5</v>
      </c>
      <c r="S14" s="40"/>
    </row>
    <row r="15" spans="1:19" s="12" customFormat="1" ht="27.6" x14ac:dyDescent="0.3">
      <c r="A15" s="55">
        <v>2</v>
      </c>
      <c r="B15" s="183" t="s">
        <v>8</v>
      </c>
      <c r="C15" s="57" t="e">
        <f>#REF!+#REF!</f>
        <v>#REF!</v>
      </c>
      <c r="D15" s="57"/>
      <c r="E15" s="57"/>
      <c r="F15" s="57">
        <f t="shared" ref="F15:F21" si="5">G15+H15</f>
        <v>3424.0899999999997</v>
      </c>
      <c r="G15" s="61">
        <f t="shared" ref="G15" si="6">I15+K15+M15+O15+Q15</f>
        <v>3424.0899999999997</v>
      </c>
      <c r="H15" s="57">
        <f t="shared" ref="H15:H21" si="7">J15+L15+N15+P15+R15</f>
        <v>0</v>
      </c>
      <c r="I15" s="57">
        <f>'Phụ lục III- Nguồn NSĐP'!I21+'Phụ lục IV- Nguồn khác'!I14</f>
        <v>592</v>
      </c>
      <c r="J15" s="57">
        <f>'Phụ lục III- Nguồn NSĐP'!J21+'Phụ lục IV- Nguồn khác'!J14</f>
        <v>0</v>
      </c>
      <c r="K15" s="57">
        <f>'Phụ lục III- Nguồn NSĐP'!K21+'Phụ lục IV- Nguồn khác'!K14</f>
        <v>1268.05</v>
      </c>
      <c r="L15" s="57">
        <f>'Phụ lục III- Nguồn NSĐP'!L21+'Phụ lục IV- Nguồn khác'!L14</f>
        <v>0</v>
      </c>
      <c r="M15" s="57">
        <f>'Phụ lục III- Nguồn NSĐP'!M21+'Phụ lục IV- Nguồn khác'!M14</f>
        <v>883.04499999999996</v>
      </c>
      <c r="N15" s="57">
        <f>'Phụ lục III- Nguồn NSĐP'!N21+'Phụ lục IV- Nguồn khác'!N14</f>
        <v>0</v>
      </c>
      <c r="O15" s="57">
        <f>'Phụ lục III- Nguồn NSĐP'!O21+'Phụ lục IV- Nguồn khác'!O14</f>
        <v>420.995</v>
      </c>
      <c r="P15" s="57">
        <f>'Phụ lục III- Nguồn NSĐP'!P21+'Phụ lục IV- Nguồn khác'!P14</f>
        <v>0</v>
      </c>
      <c r="Q15" s="57">
        <f>'Phụ lục III- Nguồn NSĐP'!Q21+'Phụ lục IV- Nguồn khác'!Q14</f>
        <v>260</v>
      </c>
      <c r="R15" s="57">
        <f>'Phụ lục III- Nguồn NSĐP'!R21+'Phụ lục IV- Nguồn khác'!R14</f>
        <v>0</v>
      </c>
      <c r="S15" s="63"/>
    </row>
    <row r="16" spans="1:19" ht="46.2" customHeight="1" x14ac:dyDescent="0.3">
      <c r="A16" s="55">
        <v>3</v>
      </c>
      <c r="B16" s="58" t="s">
        <v>14</v>
      </c>
      <c r="C16" s="16"/>
      <c r="D16" s="37"/>
      <c r="E16" s="16"/>
      <c r="F16" s="57">
        <f t="shared" si="5"/>
        <v>6591.25</v>
      </c>
      <c r="G16" s="61">
        <f>I16+K16+M16+O16+Q16</f>
        <v>6591.25</v>
      </c>
      <c r="H16" s="57">
        <f t="shared" si="7"/>
        <v>0</v>
      </c>
      <c r="I16" s="61">
        <f>'Phụ lục III- Nguồn NSĐP'!I25+'Phụ lục IV- Nguồn khác'!I18</f>
        <v>763.85</v>
      </c>
      <c r="J16" s="61">
        <f>'Phụ lục III- Nguồn NSĐP'!J25+'Phụ lục IV- Nguồn khác'!J18</f>
        <v>0</v>
      </c>
      <c r="K16" s="61">
        <f>'Phụ lục III- Nguồn NSĐP'!K25+'Phụ lục IV- Nguồn khác'!K18</f>
        <v>1113.8499999999999</v>
      </c>
      <c r="L16" s="61">
        <f>'Phụ lục III- Nguồn NSĐP'!L25+'Phụ lục IV- Nguồn khác'!L18</f>
        <v>0</v>
      </c>
      <c r="M16" s="61">
        <f>'Phụ lục III- Nguồn NSĐP'!M25+'Phụ lục IV- Nguồn khác'!M18</f>
        <v>1113.8499999999999</v>
      </c>
      <c r="N16" s="61">
        <f>'Phụ lục III- Nguồn NSĐP'!N25+'Phụ lục IV- Nguồn khác'!N18</f>
        <v>0</v>
      </c>
      <c r="O16" s="61">
        <f>'Phụ lục III- Nguồn NSĐP'!O25+'Phụ lục IV- Nguồn khác'!O18</f>
        <v>1799.85</v>
      </c>
      <c r="P16" s="61">
        <f>'Phụ lục III- Nguồn NSĐP'!P25+'Phụ lục IV- Nguồn khác'!P18</f>
        <v>0</v>
      </c>
      <c r="Q16" s="61">
        <f>'Phụ lục III- Nguồn NSĐP'!Q25+'Phụ lục IV- Nguồn khác'!Q18</f>
        <v>1799.85</v>
      </c>
      <c r="R16" s="61">
        <f>'Phụ lục III- Nguồn NSĐP'!R25+'Phụ lục IV- Nguồn khác'!R18</f>
        <v>0</v>
      </c>
    </row>
    <row r="17" spans="1:18" s="13" customFormat="1" ht="53.25" customHeight="1" x14ac:dyDescent="0.3">
      <c r="A17" s="55">
        <v>4</v>
      </c>
      <c r="B17" s="56" t="s">
        <v>15</v>
      </c>
      <c r="C17" s="16" t="s">
        <v>37</v>
      </c>
      <c r="D17" s="30" t="s">
        <v>39</v>
      </c>
      <c r="E17" s="16" t="s">
        <v>36</v>
      </c>
      <c r="F17" s="57">
        <f t="shared" si="5"/>
        <v>10932.37</v>
      </c>
      <c r="G17" s="61">
        <f t="shared" ref="G17:G21" si="8">I17+K17+M17+O17+Q17</f>
        <v>9590</v>
      </c>
      <c r="H17" s="57">
        <f>J17+L17+N17+P17+R17</f>
        <v>1342.3700000000001</v>
      </c>
      <c r="I17" s="57">
        <f>'Phụ lục III- Nguồn NSĐP'!I29+'Phụ lục IV- Nguồn khác'!I22</f>
        <v>2903</v>
      </c>
      <c r="J17" s="57">
        <f>'Phụ lục III- Nguồn NSĐP'!J29+'Phụ lục IV- Nguồn khác'!J22</f>
        <v>693.82400000000007</v>
      </c>
      <c r="K17" s="57">
        <f>'Phụ lục III- Nguồn NSĐP'!K29+'Phụ lục IV- Nguồn khác'!K22</f>
        <v>1712</v>
      </c>
      <c r="L17" s="57">
        <f>'Phụ lục III- Nguồn NSĐP'!L29+'Phụ lục IV- Nguồn khác'!L22</f>
        <v>272.54599999999999</v>
      </c>
      <c r="M17" s="57">
        <f>'Phụ lục III- Nguồn NSĐP'!M29+'Phụ lục IV- Nguồn khác'!M22</f>
        <v>2148</v>
      </c>
      <c r="N17" s="57">
        <f>'Phụ lục III- Nguồn NSĐP'!N29+'Phụ lục IV- Nguồn khác'!N22</f>
        <v>188</v>
      </c>
      <c r="O17" s="57">
        <f>'Phụ lục III- Nguồn NSĐP'!O29+'Phụ lục IV- Nguồn khác'!O22</f>
        <v>1656</v>
      </c>
      <c r="P17" s="57">
        <f>'Phụ lục III- Nguồn NSĐP'!P29+'Phụ lục IV- Nguồn khác'!P22</f>
        <v>188</v>
      </c>
      <c r="Q17" s="57">
        <f>'Phụ lục III- Nguồn NSĐP'!Q29+'Phụ lục IV- Nguồn khác'!Q22</f>
        <v>1171</v>
      </c>
      <c r="R17" s="57">
        <f>'Phụ lục III- Nguồn NSĐP'!R29+'Phụ lục IV- Nguồn khác'!R22</f>
        <v>0</v>
      </c>
    </row>
    <row r="18" spans="1:18" ht="33" customHeight="1" x14ac:dyDescent="0.3">
      <c r="A18" s="55">
        <v>5</v>
      </c>
      <c r="B18" s="56" t="s">
        <v>16</v>
      </c>
      <c r="C18" s="18"/>
      <c r="D18" s="17"/>
      <c r="E18" s="17"/>
      <c r="F18" s="93">
        <f t="shared" si="5"/>
        <v>3693.2499999999995</v>
      </c>
      <c r="G18" s="92">
        <f t="shared" si="8"/>
        <v>3693.2499999999995</v>
      </c>
      <c r="H18" s="57">
        <f t="shared" si="7"/>
        <v>0</v>
      </c>
      <c r="I18" s="61">
        <f>'Phụ lục III- Nguồn NSĐP'!I33+'Phụ lục IV- Nguồn khác'!I26</f>
        <v>620</v>
      </c>
      <c r="J18" s="61">
        <f>'Phụ lục III- Nguồn NSĐP'!J33+'Phụ lục IV- Nguồn khác'!J26</f>
        <v>0</v>
      </c>
      <c r="K18" s="61">
        <f>'Phụ lục III- Nguồn NSĐP'!K33+'Phụ lục IV- Nguồn khác'!K26</f>
        <v>679.1</v>
      </c>
      <c r="L18" s="61">
        <f>'Phụ lục III- Nguồn NSĐP'!L33+'Phụ lục IV- Nguồn khác'!L26</f>
        <v>0</v>
      </c>
      <c r="M18" s="61">
        <f>'Phụ lục III- Nguồn NSĐP'!M33+'Phụ lục IV- Nguồn khác'!M26</f>
        <v>544.54</v>
      </c>
      <c r="N18" s="61">
        <f>'Phụ lục III- Nguồn NSĐP'!N33+'Phụ lục IV- Nguồn khác'!N26</f>
        <v>0</v>
      </c>
      <c r="O18" s="61">
        <f>'Phụ lục III- Nguồn NSĐP'!O33+'Phụ lục IV- Nguồn khác'!O26</f>
        <v>1170.51</v>
      </c>
      <c r="P18" s="61">
        <f>'Phụ lục III- Nguồn NSĐP'!P33+'Phụ lục IV- Nguồn khác'!P26</f>
        <v>0</v>
      </c>
      <c r="Q18" s="61">
        <f>'Phụ lục III- Nguồn NSĐP'!Q33+'Phụ lục IV- Nguồn khác'!Q26</f>
        <v>679.1</v>
      </c>
      <c r="R18" s="61">
        <f>'Phụ lục III- Nguồn NSĐP'!R33+'Phụ lục IV- Nguồn khác'!R26</f>
        <v>0</v>
      </c>
    </row>
    <row r="19" spans="1:18" ht="33.6" customHeight="1" x14ac:dyDescent="0.3">
      <c r="A19" s="59">
        <v>6</v>
      </c>
      <c r="B19" s="58" t="s">
        <v>63</v>
      </c>
      <c r="C19" s="18"/>
      <c r="D19" s="17"/>
      <c r="E19" s="17"/>
      <c r="F19" s="93">
        <f t="shared" si="5"/>
        <v>8991.7400000000016</v>
      </c>
      <c r="G19" s="92">
        <f t="shared" si="8"/>
        <v>8991.7400000000016</v>
      </c>
      <c r="H19" s="57">
        <f t="shared" si="7"/>
        <v>0</v>
      </c>
      <c r="I19" s="61">
        <f>'Phụ lục III- Nguồn NSĐP'!I36+'Phụ lục IV- Nguồn khác'!I29</f>
        <v>1954</v>
      </c>
      <c r="J19" s="61">
        <f>'Phụ lục III- Nguồn NSĐP'!J36+'Phụ lục IV- Nguồn khác'!J29</f>
        <v>0</v>
      </c>
      <c r="K19" s="61">
        <f>'Phụ lục III- Nguồn NSĐP'!K36+'Phụ lục IV- Nguồn khác'!K29</f>
        <v>1587.7</v>
      </c>
      <c r="L19" s="61">
        <f>'Phụ lục III- Nguồn NSĐP'!L36+'Phụ lục IV- Nguồn khác'!L29</f>
        <v>0</v>
      </c>
      <c r="M19" s="61">
        <f>'Phụ lục III- Nguồn NSĐP'!M36+'Phụ lục IV- Nguồn khác'!M29</f>
        <v>1740.9739999999999</v>
      </c>
      <c r="N19" s="61">
        <f>'Phụ lục III- Nguồn NSĐP'!N36+'Phụ lục IV- Nguồn khác'!N29</f>
        <v>0</v>
      </c>
      <c r="O19" s="61">
        <f>'Phụ lục III- Nguồn NSĐP'!O36+'Phụ lục IV- Nguồn khác'!O29</f>
        <v>1930.9</v>
      </c>
      <c r="P19" s="61">
        <f>'Phụ lục III- Nguồn NSĐP'!P36+'Phụ lục IV- Nguồn khác'!P29</f>
        <v>0</v>
      </c>
      <c r="Q19" s="61">
        <f>'Phụ lục III- Nguồn NSĐP'!Q36+'Phụ lục IV- Nguồn khác'!Q29</f>
        <v>1778.1660000000002</v>
      </c>
      <c r="R19" s="61">
        <f>'Phụ lục III- Nguồn NSĐP'!R36+'Phụ lục IV- Nguồn khác'!R29</f>
        <v>0</v>
      </c>
    </row>
    <row r="20" spans="1:18" ht="20.399999999999999" customHeight="1" x14ac:dyDescent="0.3">
      <c r="A20" s="55">
        <v>7</v>
      </c>
      <c r="B20" s="60" t="s">
        <v>49</v>
      </c>
      <c r="C20" s="18"/>
      <c r="D20" s="17"/>
      <c r="E20" s="17"/>
      <c r="F20" s="57">
        <f t="shared" si="5"/>
        <v>2790</v>
      </c>
      <c r="G20" s="61">
        <f t="shared" si="8"/>
        <v>2790</v>
      </c>
      <c r="H20" s="57">
        <f t="shared" si="7"/>
        <v>0</v>
      </c>
      <c r="I20" s="62">
        <f>'Phụ lục III- Nguồn NSĐP'!I40+'Phụ lục IV- Nguồn khác'!I33</f>
        <v>378</v>
      </c>
      <c r="J20" s="62">
        <f>'Phụ lục III- Nguồn NSĐP'!J40+'Phụ lục IV- Nguồn khác'!J33</f>
        <v>0</v>
      </c>
      <c r="K20" s="62">
        <f>'Phụ lục III- Nguồn NSĐP'!K40+'Phụ lục IV- Nguồn khác'!K33</f>
        <v>378</v>
      </c>
      <c r="L20" s="62">
        <f>'Phụ lục III- Nguồn NSĐP'!L40+'Phụ lục IV- Nguồn khác'!L33</f>
        <v>0</v>
      </c>
      <c r="M20" s="62">
        <f>'Phụ lục III- Nguồn NSĐP'!M40+'Phụ lục IV- Nguồn khác'!M33</f>
        <v>678</v>
      </c>
      <c r="N20" s="62">
        <f>'Phụ lục III- Nguồn NSĐP'!N40+'Phụ lục IV- Nguồn khác'!N33</f>
        <v>0</v>
      </c>
      <c r="O20" s="62">
        <f>'Phụ lục III- Nguồn NSĐP'!O40+'Phụ lục IV- Nguồn khác'!O33</f>
        <v>678</v>
      </c>
      <c r="P20" s="62">
        <f>'Phụ lục III- Nguồn NSĐP'!P40+'Phụ lục IV- Nguồn khác'!P33</f>
        <v>0</v>
      </c>
      <c r="Q20" s="62">
        <f>'Phụ lục III- Nguồn NSĐP'!Q40+'Phụ lục IV- Nguồn khác'!Q33</f>
        <v>678</v>
      </c>
      <c r="R20" s="62">
        <f>'Phụ lục III- Nguồn NSĐP'!R40+'Phụ lục IV- Nguồn khác'!R33</f>
        <v>0</v>
      </c>
    </row>
    <row r="21" spans="1:18" ht="19.8" customHeight="1" x14ac:dyDescent="0.3">
      <c r="A21" s="14">
        <v>8</v>
      </c>
      <c r="B21" s="58" t="s">
        <v>210</v>
      </c>
      <c r="F21" s="57">
        <f t="shared" si="5"/>
        <v>959.01600000000008</v>
      </c>
      <c r="G21" s="61">
        <f t="shared" si="8"/>
        <v>710.09400000000005</v>
      </c>
      <c r="H21" s="57">
        <f t="shared" si="7"/>
        <v>248.92200000000003</v>
      </c>
      <c r="I21" s="18">
        <f>'Phụ lục IV- Nguồn khác'!I37</f>
        <v>236.69800000000001</v>
      </c>
      <c r="J21" s="18">
        <f>'Phụ lục IV- Nguồn khác'!J37</f>
        <v>82.974000000000004</v>
      </c>
      <c r="K21" s="18">
        <f>'Phụ lục IV- Nguồn khác'!K37</f>
        <v>236.69800000000001</v>
      </c>
      <c r="L21" s="18">
        <f>'Phụ lục IV- Nguồn khác'!L37</f>
        <v>82.974000000000004</v>
      </c>
      <c r="M21" s="18">
        <f>'Phụ lục IV- Nguồn khác'!M37</f>
        <v>236.69800000000001</v>
      </c>
      <c r="N21" s="18">
        <f>'Phụ lục IV- Nguồn khác'!N37</f>
        <v>82.974000000000004</v>
      </c>
      <c r="O21" s="18">
        <f>'Phụ lục IV- Nguồn khác'!O37</f>
        <v>0</v>
      </c>
      <c r="P21" s="169">
        <f>'Phụ lục IV- Nguồn khác'!P37</f>
        <v>0</v>
      </c>
      <c r="Q21" s="169">
        <f>'Phụ lục IV- Nguồn khác'!Q37</f>
        <v>0</v>
      </c>
      <c r="R21" s="169">
        <f>'Phụ lục IV- Nguồn khác'!R37</f>
        <v>0</v>
      </c>
    </row>
  </sheetData>
  <mergeCells count="19">
    <mergeCell ref="K7:L7"/>
    <mergeCell ref="M7:N7"/>
    <mergeCell ref="F5:H6"/>
    <mergeCell ref="A1:R1"/>
    <mergeCell ref="Q4:R4"/>
    <mergeCell ref="O7:P7"/>
    <mergeCell ref="Q7:R7"/>
    <mergeCell ref="F7:F8"/>
    <mergeCell ref="A2:O2"/>
    <mergeCell ref="O3:Q3"/>
    <mergeCell ref="A5:A8"/>
    <mergeCell ref="B5:B8"/>
    <mergeCell ref="C5:C8"/>
    <mergeCell ref="D5:D8"/>
    <mergeCell ref="E5:E8"/>
    <mergeCell ref="I5:R6"/>
    <mergeCell ref="G7:G8"/>
    <mergeCell ref="H7:H8"/>
    <mergeCell ref="I7:J7"/>
  </mergeCells>
  <pageMargins left="0" right="0.16" top="0.43" bottom="0" header="0.53" footer="0.31496062992126"/>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zoomScale="77" zoomScaleNormal="77" workbookViewId="0">
      <pane ySplit="6" topLeftCell="A7" activePane="bottomLeft" state="frozen"/>
      <selection pane="bottomLeft" activeCell="V38" sqref="V38"/>
    </sheetView>
  </sheetViews>
  <sheetFormatPr defaultRowHeight="15.6" x14ac:dyDescent="0.3"/>
  <cols>
    <col min="1" max="1" width="4.44140625" style="10" customWidth="1"/>
    <col min="2" max="2" width="36.88671875" style="8" customWidth="1"/>
    <col min="3" max="3" width="19.33203125" style="9" hidden="1" customWidth="1"/>
    <col min="4" max="4" width="46.44140625" style="10" hidden="1" customWidth="1"/>
    <col min="5" max="5" width="28.5546875" style="10" hidden="1" customWidth="1"/>
    <col min="6" max="6" width="14.6640625" style="10" customWidth="1"/>
    <col min="7" max="7" width="12.44140625" style="5" customWidth="1"/>
    <col min="8" max="8" width="12" style="5" customWidth="1"/>
    <col min="9" max="9" width="11.6640625" style="5" customWidth="1"/>
    <col min="10" max="10" width="12.109375" style="5" customWidth="1"/>
    <col min="11" max="11" width="11.33203125" style="5" customWidth="1"/>
    <col min="12" max="12" width="11.109375" style="5" customWidth="1"/>
    <col min="13" max="13" width="12.88671875" style="5" customWidth="1"/>
    <col min="14" max="14" width="9.44140625" style="5" customWidth="1"/>
    <col min="15" max="15" width="11.6640625" style="5" customWidth="1"/>
    <col min="16" max="16" width="10.44140625" style="5" customWidth="1"/>
    <col min="17" max="17" width="11.109375" style="5" customWidth="1"/>
    <col min="18" max="18" width="11" style="5" customWidth="1"/>
    <col min="19" max="19" width="14" style="6" bestFit="1" customWidth="1"/>
    <col min="20" max="20" width="11.5546875" style="6" customWidth="1"/>
    <col min="21" max="21" width="10.6640625" style="6" customWidth="1"/>
    <col min="22" max="22" width="12.6640625" style="6" customWidth="1"/>
    <col min="23" max="23" width="10" style="6" customWidth="1"/>
    <col min="24" max="25" width="11.88671875" style="6" customWidth="1"/>
    <col min="26" max="26" width="14.44140625" style="6" customWidth="1"/>
    <col min="27" max="27" width="11.33203125" style="6" customWidth="1"/>
    <col min="28" max="28" width="13.44140625" style="6" customWidth="1"/>
    <col min="29" max="29" width="10.88671875" style="6" bestFit="1" customWidth="1"/>
    <col min="30" max="31" width="16" style="6" customWidth="1"/>
    <col min="32" max="252" width="9.109375" style="6"/>
    <col min="253" max="253" width="5.109375" style="6" customWidth="1"/>
    <col min="254" max="254" width="75.109375" style="6" customWidth="1"/>
    <col min="255" max="255" width="10.5546875" style="6" customWidth="1"/>
    <col min="256" max="257" width="0" style="6" hidden="1" customWidth="1"/>
    <col min="258" max="259" width="11.6640625" style="6" customWidth="1"/>
    <col min="260" max="260" width="10.109375" style="6" bestFit="1" customWidth="1"/>
    <col min="261" max="261" width="8.109375" style="6" customWidth="1"/>
    <col min="262" max="262" width="10.88671875" style="6" customWidth="1"/>
    <col min="263" max="263" width="10" style="6" bestFit="1" customWidth="1"/>
    <col min="264" max="265" width="10.5546875" style="6" customWidth="1"/>
    <col min="266" max="266" width="10" style="6" bestFit="1" customWidth="1"/>
    <col min="267" max="268" width="11.5546875" style="6" customWidth="1"/>
    <col min="269" max="269" width="10" style="6" bestFit="1" customWidth="1"/>
    <col min="270" max="270" width="8.109375" style="6" customWidth="1"/>
    <col min="271" max="271" width="10" style="6" customWidth="1"/>
    <col min="272" max="272" width="10" style="6" bestFit="1" customWidth="1"/>
    <col min="273" max="273" width="8.109375" style="6" customWidth="1"/>
    <col min="274" max="274" width="9.88671875" style="6" customWidth="1"/>
    <col min="275" max="508" width="9.109375" style="6"/>
    <col min="509" max="509" width="5.109375" style="6" customWidth="1"/>
    <col min="510" max="510" width="75.109375" style="6" customWidth="1"/>
    <col min="511" max="511" width="10.5546875" style="6" customWidth="1"/>
    <col min="512" max="513" width="0" style="6" hidden="1" customWidth="1"/>
    <col min="514" max="515" width="11.6640625" style="6" customWidth="1"/>
    <col min="516" max="516" width="10.109375" style="6" bestFit="1" customWidth="1"/>
    <col min="517" max="517" width="8.109375" style="6" customWidth="1"/>
    <col min="518" max="518" width="10.88671875" style="6" customWidth="1"/>
    <col min="519" max="519" width="10" style="6" bestFit="1" customWidth="1"/>
    <col min="520" max="521" width="10.5546875" style="6" customWidth="1"/>
    <col min="522" max="522" width="10" style="6" bestFit="1" customWidth="1"/>
    <col min="523" max="524" width="11.5546875" style="6" customWidth="1"/>
    <col min="525" max="525" width="10" style="6" bestFit="1" customWidth="1"/>
    <col min="526" max="526" width="8.109375" style="6" customWidth="1"/>
    <col min="527" max="527" width="10" style="6" customWidth="1"/>
    <col min="528" max="528" width="10" style="6" bestFit="1" customWidth="1"/>
    <col min="529" max="529" width="8.109375" style="6" customWidth="1"/>
    <col min="530" max="530" width="9.88671875" style="6" customWidth="1"/>
    <col min="531" max="764" width="9.109375" style="6"/>
    <col min="765" max="765" width="5.109375" style="6" customWidth="1"/>
    <col min="766" max="766" width="75.109375" style="6" customWidth="1"/>
    <col min="767" max="767" width="10.5546875" style="6" customWidth="1"/>
    <col min="768" max="769" width="0" style="6" hidden="1" customWidth="1"/>
    <col min="770" max="771" width="11.6640625" style="6" customWidth="1"/>
    <col min="772" max="772" width="10.109375" style="6" bestFit="1" customWidth="1"/>
    <col min="773" max="773" width="8.109375" style="6" customWidth="1"/>
    <col min="774" max="774" width="10.88671875" style="6" customWidth="1"/>
    <col min="775" max="775" width="10" style="6" bestFit="1" customWidth="1"/>
    <col min="776" max="777" width="10.5546875" style="6" customWidth="1"/>
    <col min="778" max="778" width="10" style="6" bestFit="1" customWidth="1"/>
    <col min="779" max="780" width="11.5546875" style="6" customWidth="1"/>
    <col min="781" max="781" width="10" style="6" bestFit="1" customWidth="1"/>
    <col min="782" max="782" width="8.109375" style="6" customWidth="1"/>
    <col min="783" max="783" width="10" style="6" customWidth="1"/>
    <col min="784" max="784" width="10" style="6" bestFit="1" customWidth="1"/>
    <col min="785" max="785" width="8.109375" style="6" customWidth="1"/>
    <col min="786" max="786" width="9.88671875" style="6" customWidth="1"/>
    <col min="787" max="1020" width="9.109375" style="6"/>
    <col min="1021" max="1021" width="5.109375" style="6" customWidth="1"/>
    <col min="1022" max="1022" width="75.109375" style="6" customWidth="1"/>
    <col min="1023" max="1023" width="10.5546875" style="6" customWidth="1"/>
    <col min="1024" max="1025" width="0" style="6" hidden="1" customWidth="1"/>
    <col min="1026" max="1027" width="11.6640625" style="6" customWidth="1"/>
    <col min="1028" max="1028" width="10.109375" style="6" bestFit="1" customWidth="1"/>
    <col min="1029" max="1029" width="8.109375" style="6" customWidth="1"/>
    <col min="1030" max="1030" width="10.88671875" style="6" customWidth="1"/>
    <col min="1031" max="1031" width="10" style="6" bestFit="1" customWidth="1"/>
    <col min="1032" max="1033" width="10.5546875" style="6" customWidth="1"/>
    <col min="1034" max="1034" width="10" style="6" bestFit="1" customWidth="1"/>
    <col min="1035" max="1036" width="11.5546875" style="6" customWidth="1"/>
    <col min="1037" max="1037" width="10" style="6" bestFit="1" customWidth="1"/>
    <col min="1038" max="1038" width="8.109375" style="6" customWidth="1"/>
    <col min="1039" max="1039" width="10" style="6" customWidth="1"/>
    <col min="1040" max="1040" width="10" style="6" bestFit="1" customWidth="1"/>
    <col min="1041" max="1041" width="8.109375" style="6" customWidth="1"/>
    <col min="1042" max="1042" width="9.88671875" style="6" customWidth="1"/>
    <col min="1043" max="1276" width="9.109375" style="6"/>
    <col min="1277" max="1277" width="5.109375" style="6" customWidth="1"/>
    <col min="1278" max="1278" width="75.109375" style="6" customWidth="1"/>
    <col min="1279" max="1279" width="10.5546875" style="6" customWidth="1"/>
    <col min="1280" max="1281" width="0" style="6" hidden="1" customWidth="1"/>
    <col min="1282" max="1283" width="11.6640625" style="6" customWidth="1"/>
    <col min="1284" max="1284" width="10.109375" style="6" bestFit="1" customWidth="1"/>
    <col min="1285" max="1285" width="8.109375" style="6" customWidth="1"/>
    <col min="1286" max="1286" width="10.88671875" style="6" customWidth="1"/>
    <col min="1287" max="1287" width="10" style="6" bestFit="1" customWidth="1"/>
    <col min="1288" max="1289" width="10.5546875" style="6" customWidth="1"/>
    <col min="1290" max="1290" width="10" style="6" bestFit="1" customWidth="1"/>
    <col min="1291" max="1292" width="11.5546875" style="6" customWidth="1"/>
    <col min="1293" max="1293" width="10" style="6" bestFit="1" customWidth="1"/>
    <col min="1294" max="1294" width="8.109375" style="6" customWidth="1"/>
    <col min="1295" max="1295" width="10" style="6" customWidth="1"/>
    <col min="1296" max="1296" width="10" style="6" bestFit="1" customWidth="1"/>
    <col min="1297" max="1297" width="8.109375" style="6" customWidth="1"/>
    <col min="1298" max="1298" width="9.88671875" style="6" customWidth="1"/>
    <col min="1299" max="1532" width="9.109375" style="6"/>
    <col min="1533" max="1533" width="5.109375" style="6" customWidth="1"/>
    <col min="1534" max="1534" width="75.109375" style="6" customWidth="1"/>
    <col min="1535" max="1535" width="10.5546875" style="6" customWidth="1"/>
    <col min="1536" max="1537" width="0" style="6" hidden="1" customWidth="1"/>
    <col min="1538" max="1539" width="11.6640625" style="6" customWidth="1"/>
    <col min="1540" max="1540" width="10.109375" style="6" bestFit="1" customWidth="1"/>
    <col min="1541" max="1541" width="8.109375" style="6" customWidth="1"/>
    <col min="1542" max="1542" width="10.88671875" style="6" customWidth="1"/>
    <col min="1543" max="1543" width="10" style="6" bestFit="1" customWidth="1"/>
    <col min="1544" max="1545" width="10.5546875" style="6" customWidth="1"/>
    <col min="1546" max="1546" width="10" style="6" bestFit="1" customWidth="1"/>
    <col min="1547" max="1548" width="11.5546875" style="6" customWidth="1"/>
    <col min="1549" max="1549" width="10" style="6" bestFit="1" customWidth="1"/>
    <col min="1550" max="1550" width="8.109375" style="6" customWidth="1"/>
    <col min="1551" max="1551" width="10" style="6" customWidth="1"/>
    <col min="1552" max="1552" width="10" style="6" bestFit="1" customWidth="1"/>
    <col min="1553" max="1553" width="8.109375" style="6" customWidth="1"/>
    <col min="1554" max="1554" width="9.88671875" style="6" customWidth="1"/>
    <col min="1555" max="1788" width="9.109375" style="6"/>
    <col min="1789" max="1789" width="5.109375" style="6" customWidth="1"/>
    <col min="1790" max="1790" width="75.109375" style="6" customWidth="1"/>
    <col min="1791" max="1791" width="10.5546875" style="6" customWidth="1"/>
    <col min="1792" max="1793" width="0" style="6" hidden="1" customWidth="1"/>
    <col min="1794" max="1795" width="11.6640625" style="6" customWidth="1"/>
    <col min="1796" max="1796" width="10.109375" style="6" bestFit="1" customWidth="1"/>
    <col min="1797" max="1797" width="8.109375" style="6" customWidth="1"/>
    <col min="1798" max="1798" width="10.88671875" style="6" customWidth="1"/>
    <col min="1799" max="1799" width="10" style="6" bestFit="1" customWidth="1"/>
    <col min="1800" max="1801" width="10.5546875" style="6" customWidth="1"/>
    <col min="1802" max="1802" width="10" style="6" bestFit="1" customWidth="1"/>
    <col min="1803" max="1804" width="11.5546875" style="6" customWidth="1"/>
    <col min="1805" max="1805" width="10" style="6" bestFit="1" customWidth="1"/>
    <col min="1806" max="1806" width="8.109375" style="6" customWidth="1"/>
    <col min="1807" max="1807" width="10" style="6" customWidth="1"/>
    <col min="1808" max="1808" width="10" style="6" bestFit="1" customWidth="1"/>
    <col min="1809" max="1809" width="8.109375" style="6" customWidth="1"/>
    <col min="1810" max="1810" width="9.88671875" style="6" customWidth="1"/>
    <col min="1811" max="2044" width="9.109375" style="6"/>
    <col min="2045" max="2045" width="5.109375" style="6" customWidth="1"/>
    <col min="2046" max="2046" width="75.109375" style="6" customWidth="1"/>
    <col min="2047" max="2047" width="10.5546875" style="6" customWidth="1"/>
    <col min="2048" max="2049" width="0" style="6" hidden="1" customWidth="1"/>
    <col min="2050" max="2051" width="11.6640625" style="6" customWidth="1"/>
    <col min="2052" max="2052" width="10.109375" style="6" bestFit="1" customWidth="1"/>
    <col min="2053" max="2053" width="8.109375" style="6" customWidth="1"/>
    <col min="2054" max="2054" width="10.88671875" style="6" customWidth="1"/>
    <col min="2055" max="2055" width="10" style="6" bestFit="1" customWidth="1"/>
    <col min="2056" max="2057" width="10.5546875" style="6" customWidth="1"/>
    <col min="2058" max="2058" width="10" style="6" bestFit="1" customWidth="1"/>
    <col min="2059" max="2060" width="11.5546875" style="6" customWidth="1"/>
    <col min="2061" max="2061" width="10" style="6" bestFit="1" customWidth="1"/>
    <col min="2062" max="2062" width="8.109375" style="6" customWidth="1"/>
    <col min="2063" max="2063" width="10" style="6" customWidth="1"/>
    <col min="2064" max="2064" width="10" style="6" bestFit="1" customWidth="1"/>
    <col min="2065" max="2065" width="8.109375" style="6" customWidth="1"/>
    <col min="2066" max="2066" width="9.88671875" style="6" customWidth="1"/>
    <col min="2067" max="2300" width="9.109375" style="6"/>
    <col min="2301" max="2301" width="5.109375" style="6" customWidth="1"/>
    <col min="2302" max="2302" width="75.109375" style="6" customWidth="1"/>
    <col min="2303" max="2303" width="10.5546875" style="6" customWidth="1"/>
    <col min="2304" max="2305" width="0" style="6" hidden="1" customWidth="1"/>
    <col min="2306" max="2307" width="11.6640625" style="6" customWidth="1"/>
    <col min="2308" max="2308" width="10.109375" style="6" bestFit="1" customWidth="1"/>
    <col min="2309" max="2309" width="8.109375" style="6" customWidth="1"/>
    <col min="2310" max="2310" width="10.88671875" style="6" customWidth="1"/>
    <col min="2311" max="2311" width="10" style="6" bestFit="1" customWidth="1"/>
    <col min="2312" max="2313" width="10.5546875" style="6" customWidth="1"/>
    <col min="2314" max="2314" width="10" style="6" bestFit="1" customWidth="1"/>
    <col min="2315" max="2316" width="11.5546875" style="6" customWidth="1"/>
    <col min="2317" max="2317" width="10" style="6" bestFit="1" customWidth="1"/>
    <col min="2318" max="2318" width="8.109375" style="6" customWidth="1"/>
    <col min="2319" max="2319" width="10" style="6" customWidth="1"/>
    <col min="2320" max="2320" width="10" style="6" bestFit="1" customWidth="1"/>
    <col min="2321" max="2321" width="8.109375" style="6" customWidth="1"/>
    <col min="2322" max="2322" width="9.88671875" style="6" customWidth="1"/>
    <col min="2323" max="2556" width="9.109375" style="6"/>
    <col min="2557" max="2557" width="5.109375" style="6" customWidth="1"/>
    <col min="2558" max="2558" width="75.109375" style="6" customWidth="1"/>
    <col min="2559" max="2559" width="10.5546875" style="6" customWidth="1"/>
    <col min="2560" max="2561" width="0" style="6" hidden="1" customWidth="1"/>
    <col min="2562" max="2563" width="11.6640625" style="6" customWidth="1"/>
    <col min="2564" max="2564" width="10.109375" style="6" bestFit="1" customWidth="1"/>
    <col min="2565" max="2565" width="8.109375" style="6" customWidth="1"/>
    <col min="2566" max="2566" width="10.88671875" style="6" customWidth="1"/>
    <col min="2567" max="2567" width="10" style="6" bestFit="1" customWidth="1"/>
    <col min="2568" max="2569" width="10.5546875" style="6" customWidth="1"/>
    <col min="2570" max="2570" width="10" style="6" bestFit="1" customWidth="1"/>
    <col min="2571" max="2572" width="11.5546875" style="6" customWidth="1"/>
    <col min="2573" max="2573" width="10" style="6" bestFit="1" customWidth="1"/>
    <col min="2574" max="2574" width="8.109375" style="6" customWidth="1"/>
    <col min="2575" max="2575" width="10" style="6" customWidth="1"/>
    <col min="2576" max="2576" width="10" style="6" bestFit="1" customWidth="1"/>
    <col min="2577" max="2577" width="8.109375" style="6" customWidth="1"/>
    <col min="2578" max="2578" width="9.88671875" style="6" customWidth="1"/>
    <col min="2579" max="2812" width="9.109375" style="6"/>
    <col min="2813" max="2813" width="5.109375" style="6" customWidth="1"/>
    <col min="2814" max="2814" width="75.109375" style="6" customWidth="1"/>
    <col min="2815" max="2815" width="10.5546875" style="6" customWidth="1"/>
    <col min="2816" max="2817" width="0" style="6" hidden="1" customWidth="1"/>
    <col min="2818" max="2819" width="11.6640625" style="6" customWidth="1"/>
    <col min="2820" max="2820" width="10.109375" style="6" bestFit="1" customWidth="1"/>
    <col min="2821" max="2821" width="8.109375" style="6" customWidth="1"/>
    <col min="2822" max="2822" width="10.88671875" style="6" customWidth="1"/>
    <col min="2823" max="2823" width="10" style="6" bestFit="1" customWidth="1"/>
    <col min="2824" max="2825" width="10.5546875" style="6" customWidth="1"/>
    <col min="2826" max="2826" width="10" style="6" bestFit="1" customWidth="1"/>
    <col min="2827" max="2828" width="11.5546875" style="6" customWidth="1"/>
    <col min="2829" max="2829" width="10" style="6" bestFit="1" customWidth="1"/>
    <col min="2830" max="2830" width="8.109375" style="6" customWidth="1"/>
    <col min="2831" max="2831" width="10" style="6" customWidth="1"/>
    <col min="2832" max="2832" width="10" style="6" bestFit="1" customWidth="1"/>
    <col min="2833" max="2833" width="8.109375" style="6" customWidth="1"/>
    <col min="2834" max="2834" width="9.88671875" style="6" customWidth="1"/>
    <col min="2835" max="3068" width="9.109375" style="6"/>
    <col min="3069" max="3069" width="5.109375" style="6" customWidth="1"/>
    <col min="3070" max="3070" width="75.109375" style="6" customWidth="1"/>
    <col min="3071" max="3071" width="10.5546875" style="6" customWidth="1"/>
    <col min="3072" max="3073" width="0" style="6" hidden="1" customWidth="1"/>
    <col min="3074" max="3075" width="11.6640625" style="6" customWidth="1"/>
    <col min="3076" max="3076" width="10.109375" style="6" bestFit="1" customWidth="1"/>
    <col min="3077" max="3077" width="8.109375" style="6" customWidth="1"/>
    <col min="3078" max="3078" width="10.88671875" style="6" customWidth="1"/>
    <col min="3079" max="3079" width="10" style="6" bestFit="1" customWidth="1"/>
    <col min="3080" max="3081" width="10.5546875" style="6" customWidth="1"/>
    <col min="3082" max="3082" width="10" style="6" bestFit="1" customWidth="1"/>
    <col min="3083" max="3084" width="11.5546875" style="6" customWidth="1"/>
    <col min="3085" max="3085" width="10" style="6" bestFit="1" customWidth="1"/>
    <col min="3086" max="3086" width="8.109375" style="6" customWidth="1"/>
    <col min="3087" max="3087" width="10" style="6" customWidth="1"/>
    <col min="3088" max="3088" width="10" style="6" bestFit="1" customWidth="1"/>
    <col min="3089" max="3089" width="8.109375" style="6" customWidth="1"/>
    <col min="3090" max="3090" width="9.88671875" style="6" customWidth="1"/>
    <col min="3091" max="3324" width="9.109375" style="6"/>
    <col min="3325" max="3325" width="5.109375" style="6" customWidth="1"/>
    <col min="3326" max="3326" width="75.109375" style="6" customWidth="1"/>
    <col min="3327" max="3327" width="10.5546875" style="6" customWidth="1"/>
    <col min="3328" max="3329" width="0" style="6" hidden="1" customWidth="1"/>
    <col min="3330" max="3331" width="11.6640625" style="6" customWidth="1"/>
    <col min="3332" max="3332" width="10.109375" style="6" bestFit="1" customWidth="1"/>
    <col min="3333" max="3333" width="8.109375" style="6" customWidth="1"/>
    <col min="3334" max="3334" width="10.88671875" style="6" customWidth="1"/>
    <col min="3335" max="3335" width="10" style="6" bestFit="1" customWidth="1"/>
    <col min="3336" max="3337" width="10.5546875" style="6" customWidth="1"/>
    <col min="3338" max="3338" width="10" style="6" bestFit="1" customWidth="1"/>
    <col min="3339" max="3340" width="11.5546875" style="6" customWidth="1"/>
    <col min="3341" max="3341" width="10" style="6" bestFit="1" customWidth="1"/>
    <col min="3342" max="3342" width="8.109375" style="6" customWidth="1"/>
    <col min="3343" max="3343" width="10" style="6" customWidth="1"/>
    <col min="3344" max="3344" width="10" style="6" bestFit="1" customWidth="1"/>
    <col min="3345" max="3345" width="8.109375" style="6" customWidth="1"/>
    <col min="3346" max="3346" width="9.88671875" style="6" customWidth="1"/>
    <col min="3347" max="3580" width="9.109375" style="6"/>
    <col min="3581" max="3581" width="5.109375" style="6" customWidth="1"/>
    <col min="3582" max="3582" width="75.109375" style="6" customWidth="1"/>
    <col min="3583" max="3583" width="10.5546875" style="6" customWidth="1"/>
    <col min="3584" max="3585" width="0" style="6" hidden="1" customWidth="1"/>
    <col min="3586" max="3587" width="11.6640625" style="6" customWidth="1"/>
    <col min="3588" max="3588" width="10.109375" style="6" bestFit="1" customWidth="1"/>
    <col min="3589" max="3589" width="8.109375" style="6" customWidth="1"/>
    <col min="3590" max="3590" width="10.88671875" style="6" customWidth="1"/>
    <col min="3591" max="3591" width="10" style="6" bestFit="1" customWidth="1"/>
    <col min="3592" max="3593" width="10.5546875" style="6" customWidth="1"/>
    <col min="3594" max="3594" width="10" style="6" bestFit="1" customWidth="1"/>
    <col min="3595" max="3596" width="11.5546875" style="6" customWidth="1"/>
    <col min="3597" max="3597" width="10" style="6" bestFit="1" customWidth="1"/>
    <col min="3598" max="3598" width="8.109375" style="6" customWidth="1"/>
    <col min="3599" max="3599" width="10" style="6" customWidth="1"/>
    <col min="3600" max="3600" width="10" style="6" bestFit="1" customWidth="1"/>
    <col min="3601" max="3601" width="8.109375" style="6" customWidth="1"/>
    <col min="3602" max="3602" width="9.88671875" style="6" customWidth="1"/>
    <col min="3603" max="3836" width="9.109375" style="6"/>
    <col min="3837" max="3837" width="5.109375" style="6" customWidth="1"/>
    <col min="3838" max="3838" width="75.109375" style="6" customWidth="1"/>
    <col min="3839" max="3839" width="10.5546875" style="6" customWidth="1"/>
    <col min="3840" max="3841" width="0" style="6" hidden="1" customWidth="1"/>
    <col min="3842" max="3843" width="11.6640625" style="6" customWidth="1"/>
    <col min="3844" max="3844" width="10.109375" style="6" bestFit="1" customWidth="1"/>
    <col min="3845" max="3845" width="8.109375" style="6" customWidth="1"/>
    <col min="3846" max="3846" width="10.88671875" style="6" customWidth="1"/>
    <col min="3847" max="3847" width="10" style="6" bestFit="1" customWidth="1"/>
    <col min="3848" max="3849" width="10.5546875" style="6" customWidth="1"/>
    <col min="3850" max="3850" width="10" style="6" bestFit="1" customWidth="1"/>
    <col min="3851" max="3852" width="11.5546875" style="6" customWidth="1"/>
    <col min="3853" max="3853" width="10" style="6" bestFit="1" customWidth="1"/>
    <col min="3854" max="3854" width="8.109375" style="6" customWidth="1"/>
    <col min="3855" max="3855" width="10" style="6" customWidth="1"/>
    <col min="3856" max="3856" width="10" style="6" bestFit="1" customWidth="1"/>
    <col min="3857" max="3857" width="8.109375" style="6" customWidth="1"/>
    <col min="3858" max="3858" width="9.88671875" style="6" customWidth="1"/>
    <col min="3859" max="4092" width="9.109375" style="6"/>
    <col min="4093" max="4093" width="5.109375" style="6" customWidth="1"/>
    <col min="4094" max="4094" width="75.109375" style="6" customWidth="1"/>
    <col min="4095" max="4095" width="10.5546875" style="6" customWidth="1"/>
    <col min="4096" max="4097" width="0" style="6" hidden="1" customWidth="1"/>
    <col min="4098" max="4099" width="11.6640625" style="6" customWidth="1"/>
    <col min="4100" max="4100" width="10.109375" style="6" bestFit="1" customWidth="1"/>
    <col min="4101" max="4101" width="8.109375" style="6" customWidth="1"/>
    <col min="4102" max="4102" width="10.88671875" style="6" customWidth="1"/>
    <col min="4103" max="4103" width="10" style="6" bestFit="1" customWidth="1"/>
    <col min="4104" max="4105" width="10.5546875" style="6" customWidth="1"/>
    <col min="4106" max="4106" width="10" style="6" bestFit="1" customWidth="1"/>
    <col min="4107" max="4108" width="11.5546875" style="6" customWidth="1"/>
    <col min="4109" max="4109" width="10" style="6" bestFit="1" customWidth="1"/>
    <col min="4110" max="4110" width="8.109375" style="6" customWidth="1"/>
    <col min="4111" max="4111" width="10" style="6" customWidth="1"/>
    <col min="4112" max="4112" width="10" style="6" bestFit="1" customWidth="1"/>
    <col min="4113" max="4113" width="8.109375" style="6" customWidth="1"/>
    <col min="4114" max="4114" width="9.88671875" style="6" customWidth="1"/>
    <col min="4115" max="4348" width="9.109375" style="6"/>
    <col min="4349" max="4349" width="5.109375" style="6" customWidth="1"/>
    <col min="4350" max="4350" width="75.109375" style="6" customWidth="1"/>
    <col min="4351" max="4351" width="10.5546875" style="6" customWidth="1"/>
    <col min="4352" max="4353" width="0" style="6" hidden="1" customWidth="1"/>
    <col min="4354" max="4355" width="11.6640625" style="6" customWidth="1"/>
    <col min="4356" max="4356" width="10.109375" style="6" bestFit="1" customWidth="1"/>
    <col min="4357" max="4357" width="8.109375" style="6" customWidth="1"/>
    <col min="4358" max="4358" width="10.88671875" style="6" customWidth="1"/>
    <col min="4359" max="4359" width="10" style="6" bestFit="1" customWidth="1"/>
    <col min="4360" max="4361" width="10.5546875" style="6" customWidth="1"/>
    <col min="4362" max="4362" width="10" style="6" bestFit="1" customWidth="1"/>
    <col min="4363" max="4364" width="11.5546875" style="6" customWidth="1"/>
    <col min="4365" max="4365" width="10" style="6" bestFit="1" customWidth="1"/>
    <col min="4366" max="4366" width="8.109375" style="6" customWidth="1"/>
    <col min="4367" max="4367" width="10" style="6" customWidth="1"/>
    <col min="4368" max="4368" width="10" style="6" bestFit="1" customWidth="1"/>
    <col min="4369" max="4369" width="8.109375" style="6" customWidth="1"/>
    <col min="4370" max="4370" width="9.88671875" style="6" customWidth="1"/>
    <col min="4371" max="4604" width="9.109375" style="6"/>
    <col min="4605" max="4605" width="5.109375" style="6" customWidth="1"/>
    <col min="4606" max="4606" width="75.109375" style="6" customWidth="1"/>
    <col min="4607" max="4607" width="10.5546875" style="6" customWidth="1"/>
    <col min="4608" max="4609" width="0" style="6" hidden="1" customWidth="1"/>
    <col min="4610" max="4611" width="11.6640625" style="6" customWidth="1"/>
    <col min="4612" max="4612" width="10.109375" style="6" bestFit="1" customWidth="1"/>
    <col min="4613" max="4613" width="8.109375" style="6" customWidth="1"/>
    <col min="4614" max="4614" width="10.88671875" style="6" customWidth="1"/>
    <col min="4615" max="4615" width="10" style="6" bestFit="1" customWidth="1"/>
    <col min="4616" max="4617" width="10.5546875" style="6" customWidth="1"/>
    <col min="4618" max="4618" width="10" style="6" bestFit="1" customWidth="1"/>
    <col min="4619" max="4620" width="11.5546875" style="6" customWidth="1"/>
    <col min="4621" max="4621" width="10" style="6" bestFit="1" customWidth="1"/>
    <col min="4622" max="4622" width="8.109375" style="6" customWidth="1"/>
    <col min="4623" max="4623" width="10" style="6" customWidth="1"/>
    <col min="4624" max="4624" width="10" style="6" bestFit="1" customWidth="1"/>
    <col min="4625" max="4625" width="8.109375" style="6" customWidth="1"/>
    <col min="4626" max="4626" width="9.88671875" style="6" customWidth="1"/>
    <col min="4627" max="4860" width="9.109375" style="6"/>
    <col min="4861" max="4861" width="5.109375" style="6" customWidth="1"/>
    <col min="4862" max="4862" width="75.109375" style="6" customWidth="1"/>
    <col min="4863" max="4863" width="10.5546875" style="6" customWidth="1"/>
    <col min="4864" max="4865" width="0" style="6" hidden="1" customWidth="1"/>
    <col min="4866" max="4867" width="11.6640625" style="6" customWidth="1"/>
    <col min="4868" max="4868" width="10.109375" style="6" bestFit="1" customWidth="1"/>
    <col min="4869" max="4869" width="8.109375" style="6" customWidth="1"/>
    <col min="4870" max="4870" width="10.88671875" style="6" customWidth="1"/>
    <col min="4871" max="4871" width="10" style="6" bestFit="1" customWidth="1"/>
    <col min="4872" max="4873" width="10.5546875" style="6" customWidth="1"/>
    <col min="4874" max="4874" width="10" style="6" bestFit="1" customWidth="1"/>
    <col min="4875" max="4876" width="11.5546875" style="6" customWidth="1"/>
    <col min="4877" max="4877" width="10" style="6" bestFit="1" customWidth="1"/>
    <col min="4878" max="4878" width="8.109375" style="6" customWidth="1"/>
    <col min="4879" max="4879" width="10" style="6" customWidth="1"/>
    <col min="4880" max="4880" width="10" style="6" bestFit="1" customWidth="1"/>
    <col min="4881" max="4881" width="8.109375" style="6" customWidth="1"/>
    <col min="4882" max="4882" width="9.88671875" style="6" customWidth="1"/>
    <col min="4883" max="5116" width="9.109375" style="6"/>
    <col min="5117" max="5117" width="5.109375" style="6" customWidth="1"/>
    <col min="5118" max="5118" width="75.109375" style="6" customWidth="1"/>
    <col min="5119" max="5119" width="10.5546875" style="6" customWidth="1"/>
    <col min="5120" max="5121" width="0" style="6" hidden="1" customWidth="1"/>
    <col min="5122" max="5123" width="11.6640625" style="6" customWidth="1"/>
    <col min="5124" max="5124" width="10.109375" style="6" bestFit="1" customWidth="1"/>
    <col min="5125" max="5125" width="8.109375" style="6" customWidth="1"/>
    <col min="5126" max="5126" width="10.88671875" style="6" customWidth="1"/>
    <col min="5127" max="5127" width="10" style="6" bestFit="1" customWidth="1"/>
    <col min="5128" max="5129" width="10.5546875" style="6" customWidth="1"/>
    <col min="5130" max="5130" width="10" style="6" bestFit="1" customWidth="1"/>
    <col min="5131" max="5132" width="11.5546875" style="6" customWidth="1"/>
    <col min="5133" max="5133" width="10" style="6" bestFit="1" customWidth="1"/>
    <col min="5134" max="5134" width="8.109375" style="6" customWidth="1"/>
    <col min="5135" max="5135" width="10" style="6" customWidth="1"/>
    <col min="5136" max="5136" width="10" style="6" bestFit="1" customWidth="1"/>
    <col min="5137" max="5137" width="8.109375" style="6" customWidth="1"/>
    <col min="5138" max="5138" width="9.88671875" style="6" customWidth="1"/>
    <col min="5139" max="5372" width="9.109375" style="6"/>
    <col min="5373" max="5373" width="5.109375" style="6" customWidth="1"/>
    <col min="5374" max="5374" width="75.109375" style="6" customWidth="1"/>
    <col min="5375" max="5375" width="10.5546875" style="6" customWidth="1"/>
    <col min="5376" max="5377" width="0" style="6" hidden="1" customWidth="1"/>
    <col min="5378" max="5379" width="11.6640625" style="6" customWidth="1"/>
    <col min="5380" max="5380" width="10.109375" style="6" bestFit="1" customWidth="1"/>
    <col min="5381" max="5381" width="8.109375" style="6" customWidth="1"/>
    <col min="5382" max="5382" width="10.88671875" style="6" customWidth="1"/>
    <col min="5383" max="5383" width="10" style="6" bestFit="1" customWidth="1"/>
    <col min="5384" max="5385" width="10.5546875" style="6" customWidth="1"/>
    <col min="5386" max="5386" width="10" style="6" bestFit="1" customWidth="1"/>
    <col min="5387" max="5388" width="11.5546875" style="6" customWidth="1"/>
    <col min="5389" max="5389" width="10" style="6" bestFit="1" customWidth="1"/>
    <col min="5390" max="5390" width="8.109375" style="6" customWidth="1"/>
    <col min="5391" max="5391" width="10" style="6" customWidth="1"/>
    <col min="5392" max="5392" width="10" style="6" bestFit="1" customWidth="1"/>
    <col min="5393" max="5393" width="8.109375" style="6" customWidth="1"/>
    <col min="5394" max="5394" width="9.88671875" style="6" customWidth="1"/>
    <col min="5395" max="5628" width="9.109375" style="6"/>
    <col min="5629" max="5629" width="5.109375" style="6" customWidth="1"/>
    <col min="5630" max="5630" width="75.109375" style="6" customWidth="1"/>
    <col min="5631" max="5631" width="10.5546875" style="6" customWidth="1"/>
    <col min="5632" max="5633" width="0" style="6" hidden="1" customWidth="1"/>
    <col min="5634" max="5635" width="11.6640625" style="6" customWidth="1"/>
    <col min="5636" max="5636" width="10.109375" style="6" bestFit="1" customWidth="1"/>
    <col min="5637" max="5637" width="8.109375" style="6" customWidth="1"/>
    <col min="5638" max="5638" width="10.88671875" style="6" customWidth="1"/>
    <col min="5639" max="5639" width="10" style="6" bestFit="1" customWidth="1"/>
    <col min="5640" max="5641" width="10.5546875" style="6" customWidth="1"/>
    <col min="5642" max="5642" width="10" style="6" bestFit="1" customWidth="1"/>
    <col min="5643" max="5644" width="11.5546875" style="6" customWidth="1"/>
    <col min="5645" max="5645" width="10" style="6" bestFit="1" customWidth="1"/>
    <col min="5646" max="5646" width="8.109375" style="6" customWidth="1"/>
    <col min="5647" max="5647" width="10" style="6" customWidth="1"/>
    <col min="5648" max="5648" width="10" style="6" bestFit="1" customWidth="1"/>
    <col min="5649" max="5649" width="8.109375" style="6" customWidth="1"/>
    <col min="5650" max="5650" width="9.88671875" style="6" customWidth="1"/>
    <col min="5651" max="5884" width="9.109375" style="6"/>
    <col min="5885" max="5885" width="5.109375" style="6" customWidth="1"/>
    <col min="5886" max="5886" width="75.109375" style="6" customWidth="1"/>
    <col min="5887" max="5887" width="10.5546875" style="6" customWidth="1"/>
    <col min="5888" max="5889" width="0" style="6" hidden="1" customWidth="1"/>
    <col min="5890" max="5891" width="11.6640625" style="6" customWidth="1"/>
    <col min="5892" max="5892" width="10.109375" style="6" bestFit="1" customWidth="1"/>
    <col min="5893" max="5893" width="8.109375" style="6" customWidth="1"/>
    <col min="5894" max="5894" width="10.88671875" style="6" customWidth="1"/>
    <col min="5895" max="5895" width="10" style="6" bestFit="1" customWidth="1"/>
    <col min="5896" max="5897" width="10.5546875" style="6" customWidth="1"/>
    <col min="5898" max="5898" width="10" style="6" bestFit="1" customWidth="1"/>
    <col min="5899" max="5900" width="11.5546875" style="6" customWidth="1"/>
    <col min="5901" max="5901" width="10" style="6" bestFit="1" customWidth="1"/>
    <col min="5902" max="5902" width="8.109375" style="6" customWidth="1"/>
    <col min="5903" max="5903" width="10" style="6" customWidth="1"/>
    <col min="5904" max="5904" width="10" style="6" bestFit="1" customWidth="1"/>
    <col min="5905" max="5905" width="8.109375" style="6" customWidth="1"/>
    <col min="5906" max="5906" width="9.88671875" style="6" customWidth="1"/>
    <col min="5907" max="6140" width="9.109375" style="6"/>
    <col min="6141" max="6141" width="5.109375" style="6" customWidth="1"/>
    <col min="6142" max="6142" width="75.109375" style="6" customWidth="1"/>
    <col min="6143" max="6143" width="10.5546875" style="6" customWidth="1"/>
    <col min="6144" max="6145" width="0" style="6" hidden="1" customWidth="1"/>
    <col min="6146" max="6147" width="11.6640625" style="6" customWidth="1"/>
    <col min="6148" max="6148" width="10.109375" style="6" bestFit="1" customWidth="1"/>
    <col min="6149" max="6149" width="8.109375" style="6" customWidth="1"/>
    <col min="6150" max="6150" width="10.88671875" style="6" customWidth="1"/>
    <col min="6151" max="6151" width="10" style="6" bestFit="1" customWidth="1"/>
    <col min="6152" max="6153" width="10.5546875" style="6" customWidth="1"/>
    <col min="6154" max="6154" width="10" style="6" bestFit="1" customWidth="1"/>
    <col min="6155" max="6156" width="11.5546875" style="6" customWidth="1"/>
    <col min="6157" max="6157" width="10" style="6" bestFit="1" customWidth="1"/>
    <col min="6158" max="6158" width="8.109375" style="6" customWidth="1"/>
    <col min="6159" max="6159" width="10" style="6" customWidth="1"/>
    <col min="6160" max="6160" width="10" style="6" bestFit="1" customWidth="1"/>
    <col min="6161" max="6161" width="8.109375" style="6" customWidth="1"/>
    <col min="6162" max="6162" width="9.88671875" style="6" customWidth="1"/>
    <col min="6163" max="6396" width="9.109375" style="6"/>
    <col min="6397" max="6397" width="5.109375" style="6" customWidth="1"/>
    <col min="6398" max="6398" width="75.109375" style="6" customWidth="1"/>
    <col min="6399" max="6399" width="10.5546875" style="6" customWidth="1"/>
    <col min="6400" max="6401" width="0" style="6" hidden="1" customWidth="1"/>
    <col min="6402" max="6403" width="11.6640625" style="6" customWidth="1"/>
    <col min="6404" max="6404" width="10.109375" style="6" bestFit="1" customWidth="1"/>
    <col min="6405" max="6405" width="8.109375" style="6" customWidth="1"/>
    <col min="6406" max="6406" width="10.88671875" style="6" customWidth="1"/>
    <col min="6407" max="6407" width="10" style="6" bestFit="1" customWidth="1"/>
    <col min="6408" max="6409" width="10.5546875" style="6" customWidth="1"/>
    <col min="6410" max="6410" width="10" style="6" bestFit="1" customWidth="1"/>
    <col min="6411" max="6412" width="11.5546875" style="6" customWidth="1"/>
    <col min="6413" max="6413" width="10" style="6" bestFit="1" customWidth="1"/>
    <col min="6414" max="6414" width="8.109375" style="6" customWidth="1"/>
    <col min="6415" max="6415" width="10" style="6" customWidth="1"/>
    <col min="6416" max="6416" width="10" style="6" bestFit="1" customWidth="1"/>
    <col min="6417" max="6417" width="8.109375" style="6" customWidth="1"/>
    <col min="6418" max="6418" width="9.88671875" style="6" customWidth="1"/>
    <col min="6419" max="6652" width="9.109375" style="6"/>
    <col min="6653" max="6653" width="5.109375" style="6" customWidth="1"/>
    <col min="6654" max="6654" width="75.109375" style="6" customWidth="1"/>
    <col min="6655" max="6655" width="10.5546875" style="6" customWidth="1"/>
    <col min="6656" max="6657" width="0" style="6" hidden="1" customWidth="1"/>
    <col min="6658" max="6659" width="11.6640625" style="6" customWidth="1"/>
    <col min="6660" max="6660" width="10.109375" style="6" bestFit="1" customWidth="1"/>
    <col min="6661" max="6661" width="8.109375" style="6" customWidth="1"/>
    <col min="6662" max="6662" width="10.88671875" style="6" customWidth="1"/>
    <col min="6663" max="6663" width="10" style="6" bestFit="1" customWidth="1"/>
    <col min="6664" max="6665" width="10.5546875" style="6" customWidth="1"/>
    <col min="6666" max="6666" width="10" style="6" bestFit="1" customWidth="1"/>
    <col min="6667" max="6668" width="11.5546875" style="6" customWidth="1"/>
    <col min="6669" max="6669" width="10" style="6" bestFit="1" customWidth="1"/>
    <col min="6670" max="6670" width="8.109375" style="6" customWidth="1"/>
    <col min="6671" max="6671" width="10" style="6" customWidth="1"/>
    <col min="6672" max="6672" width="10" style="6" bestFit="1" customWidth="1"/>
    <col min="6673" max="6673" width="8.109375" style="6" customWidth="1"/>
    <col min="6674" max="6674" width="9.88671875" style="6" customWidth="1"/>
    <col min="6675" max="6908" width="9.109375" style="6"/>
    <col min="6909" max="6909" width="5.109375" style="6" customWidth="1"/>
    <col min="6910" max="6910" width="75.109375" style="6" customWidth="1"/>
    <col min="6911" max="6911" width="10.5546875" style="6" customWidth="1"/>
    <col min="6912" max="6913" width="0" style="6" hidden="1" customWidth="1"/>
    <col min="6914" max="6915" width="11.6640625" style="6" customWidth="1"/>
    <col min="6916" max="6916" width="10.109375" style="6" bestFit="1" customWidth="1"/>
    <col min="6917" max="6917" width="8.109375" style="6" customWidth="1"/>
    <col min="6918" max="6918" width="10.88671875" style="6" customWidth="1"/>
    <col min="6919" max="6919" width="10" style="6" bestFit="1" customWidth="1"/>
    <col min="6920" max="6921" width="10.5546875" style="6" customWidth="1"/>
    <col min="6922" max="6922" width="10" style="6" bestFit="1" customWidth="1"/>
    <col min="6923" max="6924" width="11.5546875" style="6" customWidth="1"/>
    <col min="6925" max="6925" width="10" style="6" bestFit="1" customWidth="1"/>
    <col min="6926" max="6926" width="8.109375" style="6" customWidth="1"/>
    <col min="6927" max="6927" width="10" style="6" customWidth="1"/>
    <col min="6928" max="6928" width="10" style="6" bestFit="1" customWidth="1"/>
    <col min="6929" max="6929" width="8.109375" style="6" customWidth="1"/>
    <col min="6930" max="6930" width="9.88671875" style="6" customWidth="1"/>
    <col min="6931" max="7164" width="9.109375" style="6"/>
    <col min="7165" max="7165" width="5.109375" style="6" customWidth="1"/>
    <col min="7166" max="7166" width="75.109375" style="6" customWidth="1"/>
    <col min="7167" max="7167" width="10.5546875" style="6" customWidth="1"/>
    <col min="7168" max="7169" width="0" style="6" hidden="1" customWidth="1"/>
    <col min="7170" max="7171" width="11.6640625" style="6" customWidth="1"/>
    <col min="7172" max="7172" width="10.109375" style="6" bestFit="1" customWidth="1"/>
    <col min="7173" max="7173" width="8.109375" style="6" customWidth="1"/>
    <col min="7174" max="7174" width="10.88671875" style="6" customWidth="1"/>
    <col min="7175" max="7175" width="10" style="6" bestFit="1" customWidth="1"/>
    <col min="7176" max="7177" width="10.5546875" style="6" customWidth="1"/>
    <col min="7178" max="7178" width="10" style="6" bestFit="1" customWidth="1"/>
    <col min="7179" max="7180" width="11.5546875" style="6" customWidth="1"/>
    <col min="7181" max="7181" width="10" style="6" bestFit="1" customWidth="1"/>
    <col min="7182" max="7182" width="8.109375" style="6" customWidth="1"/>
    <col min="7183" max="7183" width="10" style="6" customWidth="1"/>
    <col min="7184" max="7184" width="10" style="6" bestFit="1" customWidth="1"/>
    <col min="7185" max="7185" width="8.109375" style="6" customWidth="1"/>
    <col min="7186" max="7186" width="9.88671875" style="6" customWidth="1"/>
    <col min="7187" max="7420" width="9.109375" style="6"/>
    <col min="7421" max="7421" width="5.109375" style="6" customWidth="1"/>
    <col min="7422" max="7422" width="75.109375" style="6" customWidth="1"/>
    <col min="7423" max="7423" width="10.5546875" style="6" customWidth="1"/>
    <col min="7424" max="7425" width="0" style="6" hidden="1" customWidth="1"/>
    <col min="7426" max="7427" width="11.6640625" style="6" customWidth="1"/>
    <col min="7428" max="7428" width="10.109375" style="6" bestFit="1" customWidth="1"/>
    <col min="7429" max="7429" width="8.109375" style="6" customWidth="1"/>
    <col min="7430" max="7430" width="10.88671875" style="6" customWidth="1"/>
    <col min="7431" max="7431" width="10" style="6" bestFit="1" customWidth="1"/>
    <col min="7432" max="7433" width="10.5546875" style="6" customWidth="1"/>
    <col min="7434" max="7434" width="10" style="6" bestFit="1" customWidth="1"/>
    <col min="7435" max="7436" width="11.5546875" style="6" customWidth="1"/>
    <col min="7437" max="7437" width="10" style="6" bestFit="1" customWidth="1"/>
    <col min="7438" max="7438" width="8.109375" style="6" customWidth="1"/>
    <col min="7439" max="7439" width="10" style="6" customWidth="1"/>
    <col min="7440" max="7440" width="10" style="6" bestFit="1" customWidth="1"/>
    <col min="7441" max="7441" width="8.109375" style="6" customWidth="1"/>
    <col min="7442" max="7442" width="9.88671875" style="6" customWidth="1"/>
    <col min="7443" max="7676" width="9.109375" style="6"/>
    <col min="7677" max="7677" width="5.109375" style="6" customWidth="1"/>
    <col min="7678" max="7678" width="75.109375" style="6" customWidth="1"/>
    <col min="7679" max="7679" width="10.5546875" style="6" customWidth="1"/>
    <col min="7680" max="7681" width="0" style="6" hidden="1" customWidth="1"/>
    <col min="7682" max="7683" width="11.6640625" style="6" customWidth="1"/>
    <col min="7684" max="7684" width="10.109375" style="6" bestFit="1" customWidth="1"/>
    <col min="7685" max="7685" width="8.109375" style="6" customWidth="1"/>
    <col min="7686" max="7686" width="10.88671875" style="6" customWidth="1"/>
    <col min="7687" max="7687" width="10" style="6" bestFit="1" customWidth="1"/>
    <col min="7688" max="7689" width="10.5546875" style="6" customWidth="1"/>
    <col min="7690" max="7690" width="10" style="6" bestFit="1" customWidth="1"/>
    <col min="7691" max="7692" width="11.5546875" style="6" customWidth="1"/>
    <col min="7693" max="7693" width="10" style="6" bestFit="1" customWidth="1"/>
    <col min="7694" max="7694" width="8.109375" style="6" customWidth="1"/>
    <col min="7695" max="7695" width="10" style="6" customWidth="1"/>
    <col min="7696" max="7696" width="10" style="6" bestFit="1" customWidth="1"/>
    <col min="7697" max="7697" width="8.109375" style="6" customWidth="1"/>
    <col min="7698" max="7698" width="9.88671875" style="6" customWidth="1"/>
    <col min="7699" max="7932" width="9.109375" style="6"/>
    <col min="7933" max="7933" width="5.109375" style="6" customWidth="1"/>
    <col min="7934" max="7934" width="75.109375" style="6" customWidth="1"/>
    <col min="7935" max="7935" width="10.5546875" style="6" customWidth="1"/>
    <col min="7936" max="7937" width="0" style="6" hidden="1" customWidth="1"/>
    <col min="7938" max="7939" width="11.6640625" style="6" customWidth="1"/>
    <col min="7940" max="7940" width="10.109375" style="6" bestFit="1" customWidth="1"/>
    <col min="7941" max="7941" width="8.109375" style="6" customWidth="1"/>
    <col min="7942" max="7942" width="10.88671875" style="6" customWidth="1"/>
    <col min="7943" max="7943" width="10" style="6" bestFit="1" customWidth="1"/>
    <col min="7944" max="7945" width="10.5546875" style="6" customWidth="1"/>
    <col min="7946" max="7946" width="10" style="6" bestFit="1" customWidth="1"/>
    <col min="7947" max="7948" width="11.5546875" style="6" customWidth="1"/>
    <col min="7949" max="7949" width="10" style="6" bestFit="1" customWidth="1"/>
    <col min="7950" max="7950" width="8.109375" style="6" customWidth="1"/>
    <col min="7951" max="7951" width="10" style="6" customWidth="1"/>
    <col min="7952" max="7952" width="10" style="6" bestFit="1" customWidth="1"/>
    <col min="7953" max="7953" width="8.109375" style="6" customWidth="1"/>
    <col min="7954" max="7954" width="9.88671875" style="6" customWidth="1"/>
    <col min="7955" max="8188" width="9.109375" style="6"/>
    <col min="8189" max="8189" width="5.109375" style="6" customWidth="1"/>
    <col min="8190" max="8190" width="75.109375" style="6" customWidth="1"/>
    <col min="8191" max="8191" width="10.5546875" style="6" customWidth="1"/>
    <col min="8192" max="8193" width="0" style="6" hidden="1" customWidth="1"/>
    <col min="8194" max="8195" width="11.6640625" style="6" customWidth="1"/>
    <col min="8196" max="8196" width="10.109375" style="6" bestFit="1" customWidth="1"/>
    <col min="8197" max="8197" width="8.109375" style="6" customWidth="1"/>
    <col min="8198" max="8198" width="10.88671875" style="6" customWidth="1"/>
    <col min="8199" max="8199" width="10" style="6" bestFit="1" customWidth="1"/>
    <col min="8200" max="8201" width="10.5546875" style="6" customWidth="1"/>
    <col min="8202" max="8202" width="10" style="6" bestFit="1" customWidth="1"/>
    <col min="8203" max="8204" width="11.5546875" style="6" customWidth="1"/>
    <col min="8205" max="8205" width="10" style="6" bestFit="1" customWidth="1"/>
    <col min="8206" max="8206" width="8.109375" style="6" customWidth="1"/>
    <col min="8207" max="8207" width="10" style="6" customWidth="1"/>
    <col min="8208" max="8208" width="10" style="6" bestFit="1" customWidth="1"/>
    <col min="8209" max="8209" width="8.109375" style="6" customWidth="1"/>
    <col min="8210" max="8210" width="9.88671875" style="6" customWidth="1"/>
    <col min="8211" max="8444" width="9.109375" style="6"/>
    <col min="8445" max="8445" width="5.109375" style="6" customWidth="1"/>
    <col min="8446" max="8446" width="75.109375" style="6" customWidth="1"/>
    <col min="8447" max="8447" width="10.5546875" style="6" customWidth="1"/>
    <col min="8448" max="8449" width="0" style="6" hidden="1" customWidth="1"/>
    <col min="8450" max="8451" width="11.6640625" style="6" customWidth="1"/>
    <col min="8452" max="8452" width="10.109375" style="6" bestFit="1" customWidth="1"/>
    <col min="8453" max="8453" width="8.109375" style="6" customWidth="1"/>
    <col min="8454" max="8454" width="10.88671875" style="6" customWidth="1"/>
    <col min="8455" max="8455" width="10" style="6" bestFit="1" customWidth="1"/>
    <col min="8456" max="8457" width="10.5546875" style="6" customWidth="1"/>
    <col min="8458" max="8458" width="10" style="6" bestFit="1" customWidth="1"/>
    <col min="8459" max="8460" width="11.5546875" style="6" customWidth="1"/>
    <col min="8461" max="8461" width="10" style="6" bestFit="1" customWidth="1"/>
    <col min="8462" max="8462" width="8.109375" style="6" customWidth="1"/>
    <col min="8463" max="8463" width="10" style="6" customWidth="1"/>
    <col min="8464" max="8464" width="10" style="6" bestFit="1" customWidth="1"/>
    <col min="8465" max="8465" width="8.109375" style="6" customWidth="1"/>
    <col min="8466" max="8466" width="9.88671875" style="6" customWidth="1"/>
    <col min="8467" max="8700" width="9.109375" style="6"/>
    <col min="8701" max="8701" width="5.109375" style="6" customWidth="1"/>
    <col min="8702" max="8702" width="75.109375" style="6" customWidth="1"/>
    <col min="8703" max="8703" width="10.5546875" style="6" customWidth="1"/>
    <col min="8704" max="8705" width="0" style="6" hidden="1" customWidth="1"/>
    <col min="8706" max="8707" width="11.6640625" style="6" customWidth="1"/>
    <col min="8708" max="8708" width="10.109375" style="6" bestFit="1" customWidth="1"/>
    <col min="8709" max="8709" width="8.109375" style="6" customWidth="1"/>
    <col min="8710" max="8710" width="10.88671875" style="6" customWidth="1"/>
    <col min="8711" max="8711" width="10" style="6" bestFit="1" customWidth="1"/>
    <col min="8712" max="8713" width="10.5546875" style="6" customWidth="1"/>
    <col min="8714" max="8714" width="10" style="6" bestFit="1" customWidth="1"/>
    <col min="8715" max="8716" width="11.5546875" style="6" customWidth="1"/>
    <col min="8717" max="8717" width="10" style="6" bestFit="1" customWidth="1"/>
    <col min="8718" max="8718" width="8.109375" style="6" customWidth="1"/>
    <col min="8719" max="8719" width="10" style="6" customWidth="1"/>
    <col min="8720" max="8720" width="10" style="6" bestFit="1" customWidth="1"/>
    <col min="8721" max="8721" width="8.109375" style="6" customWidth="1"/>
    <col min="8722" max="8722" width="9.88671875" style="6" customWidth="1"/>
    <col min="8723" max="8956" width="9.109375" style="6"/>
    <col min="8957" max="8957" width="5.109375" style="6" customWidth="1"/>
    <col min="8958" max="8958" width="75.109375" style="6" customWidth="1"/>
    <col min="8959" max="8959" width="10.5546875" style="6" customWidth="1"/>
    <col min="8960" max="8961" width="0" style="6" hidden="1" customWidth="1"/>
    <col min="8962" max="8963" width="11.6640625" style="6" customWidth="1"/>
    <col min="8964" max="8964" width="10.109375" style="6" bestFit="1" customWidth="1"/>
    <col min="8965" max="8965" width="8.109375" style="6" customWidth="1"/>
    <col min="8966" max="8966" width="10.88671875" style="6" customWidth="1"/>
    <col min="8967" max="8967" width="10" style="6" bestFit="1" customWidth="1"/>
    <col min="8968" max="8969" width="10.5546875" style="6" customWidth="1"/>
    <col min="8970" max="8970" width="10" style="6" bestFit="1" customWidth="1"/>
    <col min="8971" max="8972" width="11.5546875" style="6" customWidth="1"/>
    <col min="8973" max="8973" width="10" style="6" bestFit="1" customWidth="1"/>
    <col min="8974" max="8974" width="8.109375" style="6" customWidth="1"/>
    <col min="8975" max="8975" width="10" style="6" customWidth="1"/>
    <col min="8976" max="8976" width="10" style="6" bestFit="1" customWidth="1"/>
    <col min="8977" max="8977" width="8.109375" style="6" customWidth="1"/>
    <col min="8978" max="8978" width="9.88671875" style="6" customWidth="1"/>
    <col min="8979" max="9212" width="9.109375" style="6"/>
    <col min="9213" max="9213" width="5.109375" style="6" customWidth="1"/>
    <col min="9214" max="9214" width="75.109375" style="6" customWidth="1"/>
    <col min="9215" max="9215" width="10.5546875" style="6" customWidth="1"/>
    <col min="9216" max="9217" width="0" style="6" hidden="1" customWidth="1"/>
    <col min="9218" max="9219" width="11.6640625" style="6" customWidth="1"/>
    <col min="9220" max="9220" width="10.109375" style="6" bestFit="1" customWidth="1"/>
    <col min="9221" max="9221" width="8.109375" style="6" customWidth="1"/>
    <col min="9222" max="9222" width="10.88671875" style="6" customWidth="1"/>
    <col min="9223" max="9223" width="10" style="6" bestFit="1" customWidth="1"/>
    <col min="9224" max="9225" width="10.5546875" style="6" customWidth="1"/>
    <col min="9226" max="9226" width="10" style="6" bestFit="1" customWidth="1"/>
    <col min="9227" max="9228" width="11.5546875" style="6" customWidth="1"/>
    <col min="9229" max="9229" width="10" style="6" bestFit="1" customWidth="1"/>
    <col min="9230" max="9230" width="8.109375" style="6" customWidth="1"/>
    <col min="9231" max="9231" width="10" style="6" customWidth="1"/>
    <col min="9232" max="9232" width="10" style="6" bestFit="1" customWidth="1"/>
    <col min="9233" max="9233" width="8.109375" style="6" customWidth="1"/>
    <col min="9234" max="9234" width="9.88671875" style="6" customWidth="1"/>
    <col min="9235" max="9468" width="9.109375" style="6"/>
    <col min="9469" max="9469" width="5.109375" style="6" customWidth="1"/>
    <col min="9470" max="9470" width="75.109375" style="6" customWidth="1"/>
    <col min="9471" max="9471" width="10.5546875" style="6" customWidth="1"/>
    <col min="9472" max="9473" width="0" style="6" hidden="1" customWidth="1"/>
    <col min="9474" max="9475" width="11.6640625" style="6" customWidth="1"/>
    <col min="9476" max="9476" width="10.109375" style="6" bestFit="1" customWidth="1"/>
    <col min="9477" max="9477" width="8.109375" style="6" customWidth="1"/>
    <col min="9478" max="9478" width="10.88671875" style="6" customWidth="1"/>
    <col min="9479" max="9479" width="10" style="6" bestFit="1" customWidth="1"/>
    <col min="9480" max="9481" width="10.5546875" style="6" customWidth="1"/>
    <col min="9482" max="9482" width="10" style="6" bestFit="1" customWidth="1"/>
    <col min="9483" max="9484" width="11.5546875" style="6" customWidth="1"/>
    <col min="9485" max="9485" width="10" style="6" bestFit="1" customWidth="1"/>
    <col min="9486" max="9486" width="8.109375" style="6" customWidth="1"/>
    <col min="9487" max="9487" width="10" style="6" customWidth="1"/>
    <col min="9488" max="9488" width="10" style="6" bestFit="1" customWidth="1"/>
    <col min="9489" max="9489" width="8.109375" style="6" customWidth="1"/>
    <col min="9490" max="9490" width="9.88671875" style="6" customWidth="1"/>
    <col min="9491" max="9724" width="9.109375" style="6"/>
    <col min="9725" max="9725" width="5.109375" style="6" customWidth="1"/>
    <col min="9726" max="9726" width="75.109375" style="6" customWidth="1"/>
    <col min="9727" max="9727" width="10.5546875" style="6" customWidth="1"/>
    <col min="9728" max="9729" width="0" style="6" hidden="1" customWidth="1"/>
    <col min="9730" max="9731" width="11.6640625" style="6" customWidth="1"/>
    <col min="9732" max="9732" width="10.109375" style="6" bestFit="1" customWidth="1"/>
    <col min="9733" max="9733" width="8.109375" style="6" customWidth="1"/>
    <col min="9734" max="9734" width="10.88671875" style="6" customWidth="1"/>
    <col min="9735" max="9735" width="10" style="6" bestFit="1" customWidth="1"/>
    <col min="9736" max="9737" width="10.5546875" style="6" customWidth="1"/>
    <col min="9738" max="9738" width="10" style="6" bestFit="1" customWidth="1"/>
    <col min="9739" max="9740" width="11.5546875" style="6" customWidth="1"/>
    <col min="9741" max="9741" width="10" style="6" bestFit="1" customWidth="1"/>
    <col min="9742" max="9742" width="8.109375" style="6" customWidth="1"/>
    <col min="9743" max="9743" width="10" style="6" customWidth="1"/>
    <col min="9744" max="9744" width="10" style="6" bestFit="1" customWidth="1"/>
    <col min="9745" max="9745" width="8.109375" style="6" customWidth="1"/>
    <col min="9746" max="9746" width="9.88671875" style="6" customWidth="1"/>
    <col min="9747" max="9980" width="9.109375" style="6"/>
    <col min="9981" max="9981" width="5.109375" style="6" customWidth="1"/>
    <col min="9982" max="9982" width="75.109375" style="6" customWidth="1"/>
    <col min="9983" max="9983" width="10.5546875" style="6" customWidth="1"/>
    <col min="9984" max="9985" width="0" style="6" hidden="1" customWidth="1"/>
    <col min="9986" max="9987" width="11.6640625" style="6" customWidth="1"/>
    <col min="9988" max="9988" width="10.109375" style="6" bestFit="1" customWidth="1"/>
    <col min="9989" max="9989" width="8.109375" style="6" customWidth="1"/>
    <col min="9990" max="9990" width="10.88671875" style="6" customWidth="1"/>
    <col min="9991" max="9991" width="10" style="6" bestFit="1" customWidth="1"/>
    <col min="9992" max="9993" width="10.5546875" style="6" customWidth="1"/>
    <col min="9994" max="9994" width="10" style="6" bestFit="1" customWidth="1"/>
    <col min="9995" max="9996" width="11.5546875" style="6" customWidth="1"/>
    <col min="9997" max="9997" width="10" style="6" bestFit="1" customWidth="1"/>
    <col min="9998" max="9998" width="8.109375" style="6" customWidth="1"/>
    <col min="9999" max="9999" width="10" style="6" customWidth="1"/>
    <col min="10000" max="10000" width="10" style="6" bestFit="1" customWidth="1"/>
    <col min="10001" max="10001" width="8.109375" style="6" customWidth="1"/>
    <col min="10002" max="10002" width="9.88671875" style="6" customWidth="1"/>
    <col min="10003" max="10236" width="9.109375" style="6"/>
    <col min="10237" max="10237" width="5.109375" style="6" customWidth="1"/>
    <col min="10238" max="10238" width="75.109375" style="6" customWidth="1"/>
    <col min="10239" max="10239" width="10.5546875" style="6" customWidth="1"/>
    <col min="10240" max="10241" width="0" style="6" hidden="1" customWidth="1"/>
    <col min="10242" max="10243" width="11.6640625" style="6" customWidth="1"/>
    <col min="10244" max="10244" width="10.109375" style="6" bestFit="1" customWidth="1"/>
    <col min="10245" max="10245" width="8.109375" style="6" customWidth="1"/>
    <col min="10246" max="10246" width="10.88671875" style="6" customWidth="1"/>
    <col min="10247" max="10247" width="10" style="6" bestFit="1" customWidth="1"/>
    <col min="10248" max="10249" width="10.5546875" style="6" customWidth="1"/>
    <col min="10250" max="10250" width="10" style="6" bestFit="1" customWidth="1"/>
    <col min="10251" max="10252" width="11.5546875" style="6" customWidth="1"/>
    <col min="10253" max="10253" width="10" style="6" bestFit="1" customWidth="1"/>
    <col min="10254" max="10254" width="8.109375" style="6" customWidth="1"/>
    <col min="10255" max="10255" width="10" style="6" customWidth="1"/>
    <col min="10256" max="10256" width="10" style="6" bestFit="1" customWidth="1"/>
    <col min="10257" max="10257" width="8.109375" style="6" customWidth="1"/>
    <col min="10258" max="10258" width="9.88671875" style="6" customWidth="1"/>
    <col min="10259" max="10492" width="9.109375" style="6"/>
    <col min="10493" max="10493" width="5.109375" style="6" customWidth="1"/>
    <col min="10494" max="10494" width="75.109375" style="6" customWidth="1"/>
    <col min="10495" max="10495" width="10.5546875" style="6" customWidth="1"/>
    <col min="10496" max="10497" width="0" style="6" hidden="1" customWidth="1"/>
    <col min="10498" max="10499" width="11.6640625" style="6" customWidth="1"/>
    <col min="10500" max="10500" width="10.109375" style="6" bestFit="1" customWidth="1"/>
    <col min="10501" max="10501" width="8.109375" style="6" customWidth="1"/>
    <col min="10502" max="10502" width="10.88671875" style="6" customWidth="1"/>
    <col min="10503" max="10503" width="10" style="6" bestFit="1" customWidth="1"/>
    <col min="10504" max="10505" width="10.5546875" style="6" customWidth="1"/>
    <col min="10506" max="10506" width="10" style="6" bestFit="1" customWidth="1"/>
    <col min="10507" max="10508" width="11.5546875" style="6" customWidth="1"/>
    <col min="10509" max="10509" width="10" style="6" bestFit="1" customWidth="1"/>
    <col min="10510" max="10510" width="8.109375" style="6" customWidth="1"/>
    <col min="10511" max="10511" width="10" style="6" customWidth="1"/>
    <col min="10512" max="10512" width="10" style="6" bestFit="1" customWidth="1"/>
    <col min="10513" max="10513" width="8.109375" style="6" customWidth="1"/>
    <col min="10514" max="10514" width="9.88671875" style="6" customWidth="1"/>
    <col min="10515" max="10748" width="9.109375" style="6"/>
    <col min="10749" max="10749" width="5.109375" style="6" customWidth="1"/>
    <col min="10750" max="10750" width="75.109375" style="6" customWidth="1"/>
    <col min="10751" max="10751" width="10.5546875" style="6" customWidth="1"/>
    <col min="10752" max="10753" width="0" style="6" hidden="1" customWidth="1"/>
    <col min="10754" max="10755" width="11.6640625" style="6" customWidth="1"/>
    <col min="10756" max="10756" width="10.109375" style="6" bestFit="1" customWidth="1"/>
    <col min="10757" max="10757" width="8.109375" style="6" customWidth="1"/>
    <col min="10758" max="10758" width="10.88671875" style="6" customWidth="1"/>
    <col min="10759" max="10759" width="10" style="6" bestFit="1" customWidth="1"/>
    <col min="10760" max="10761" width="10.5546875" style="6" customWidth="1"/>
    <col min="10762" max="10762" width="10" style="6" bestFit="1" customWidth="1"/>
    <col min="10763" max="10764" width="11.5546875" style="6" customWidth="1"/>
    <col min="10765" max="10765" width="10" style="6" bestFit="1" customWidth="1"/>
    <col min="10766" max="10766" width="8.109375" style="6" customWidth="1"/>
    <col min="10767" max="10767" width="10" style="6" customWidth="1"/>
    <col min="10768" max="10768" width="10" style="6" bestFit="1" customWidth="1"/>
    <col min="10769" max="10769" width="8.109375" style="6" customWidth="1"/>
    <col min="10770" max="10770" width="9.88671875" style="6" customWidth="1"/>
    <col min="10771" max="11004" width="9.109375" style="6"/>
    <col min="11005" max="11005" width="5.109375" style="6" customWidth="1"/>
    <col min="11006" max="11006" width="75.109375" style="6" customWidth="1"/>
    <col min="11007" max="11007" width="10.5546875" style="6" customWidth="1"/>
    <col min="11008" max="11009" width="0" style="6" hidden="1" customWidth="1"/>
    <col min="11010" max="11011" width="11.6640625" style="6" customWidth="1"/>
    <col min="11012" max="11012" width="10.109375" style="6" bestFit="1" customWidth="1"/>
    <col min="11013" max="11013" width="8.109375" style="6" customWidth="1"/>
    <col min="11014" max="11014" width="10.88671875" style="6" customWidth="1"/>
    <col min="11015" max="11015" width="10" style="6" bestFit="1" customWidth="1"/>
    <col min="11016" max="11017" width="10.5546875" style="6" customWidth="1"/>
    <col min="11018" max="11018" width="10" style="6" bestFit="1" customWidth="1"/>
    <col min="11019" max="11020" width="11.5546875" style="6" customWidth="1"/>
    <col min="11021" max="11021" width="10" style="6" bestFit="1" customWidth="1"/>
    <col min="11022" max="11022" width="8.109375" style="6" customWidth="1"/>
    <col min="11023" max="11023" width="10" style="6" customWidth="1"/>
    <col min="11024" max="11024" width="10" style="6" bestFit="1" customWidth="1"/>
    <col min="11025" max="11025" width="8.109375" style="6" customWidth="1"/>
    <col min="11026" max="11026" width="9.88671875" style="6" customWidth="1"/>
    <col min="11027" max="11260" width="9.109375" style="6"/>
    <col min="11261" max="11261" width="5.109375" style="6" customWidth="1"/>
    <col min="11262" max="11262" width="75.109375" style="6" customWidth="1"/>
    <col min="11263" max="11263" width="10.5546875" style="6" customWidth="1"/>
    <col min="11264" max="11265" width="0" style="6" hidden="1" customWidth="1"/>
    <col min="11266" max="11267" width="11.6640625" style="6" customWidth="1"/>
    <col min="11268" max="11268" width="10.109375" style="6" bestFit="1" customWidth="1"/>
    <col min="11269" max="11269" width="8.109375" style="6" customWidth="1"/>
    <col min="11270" max="11270" width="10.88671875" style="6" customWidth="1"/>
    <col min="11271" max="11271" width="10" style="6" bestFit="1" customWidth="1"/>
    <col min="11272" max="11273" width="10.5546875" style="6" customWidth="1"/>
    <col min="11274" max="11274" width="10" style="6" bestFit="1" customWidth="1"/>
    <col min="11275" max="11276" width="11.5546875" style="6" customWidth="1"/>
    <col min="11277" max="11277" width="10" style="6" bestFit="1" customWidth="1"/>
    <col min="11278" max="11278" width="8.109375" style="6" customWidth="1"/>
    <col min="11279" max="11279" width="10" style="6" customWidth="1"/>
    <col min="11280" max="11280" width="10" style="6" bestFit="1" customWidth="1"/>
    <col min="11281" max="11281" width="8.109375" style="6" customWidth="1"/>
    <col min="11282" max="11282" width="9.88671875" style="6" customWidth="1"/>
    <col min="11283" max="11516" width="9.109375" style="6"/>
    <col min="11517" max="11517" width="5.109375" style="6" customWidth="1"/>
    <col min="11518" max="11518" width="75.109375" style="6" customWidth="1"/>
    <col min="11519" max="11519" width="10.5546875" style="6" customWidth="1"/>
    <col min="11520" max="11521" width="0" style="6" hidden="1" customWidth="1"/>
    <col min="11522" max="11523" width="11.6640625" style="6" customWidth="1"/>
    <col min="11524" max="11524" width="10.109375" style="6" bestFit="1" customWidth="1"/>
    <col min="11525" max="11525" width="8.109375" style="6" customWidth="1"/>
    <col min="11526" max="11526" width="10.88671875" style="6" customWidth="1"/>
    <col min="11527" max="11527" width="10" style="6" bestFit="1" customWidth="1"/>
    <col min="11528" max="11529" width="10.5546875" style="6" customWidth="1"/>
    <col min="11530" max="11530" width="10" style="6" bestFit="1" customWidth="1"/>
    <col min="11531" max="11532" width="11.5546875" style="6" customWidth="1"/>
    <col min="11533" max="11533" width="10" style="6" bestFit="1" customWidth="1"/>
    <col min="11534" max="11534" width="8.109375" style="6" customWidth="1"/>
    <col min="11535" max="11535" width="10" style="6" customWidth="1"/>
    <col min="11536" max="11536" width="10" style="6" bestFit="1" customWidth="1"/>
    <col min="11537" max="11537" width="8.109375" style="6" customWidth="1"/>
    <col min="11538" max="11538" width="9.88671875" style="6" customWidth="1"/>
    <col min="11539" max="11772" width="9.109375" style="6"/>
    <col min="11773" max="11773" width="5.109375" style="6" customWidth="1"/>
    <col min="11774" max="11774" width="75.109375" style="6" customWidth="1"/>
    <col min="11775" max="11775" width="10.5546875" style="6" customWidth="1"/>
    <col min="11776" max="11777" width="0" style="6" hidden="1" customWidth="1"/>
    <col min="11778" max="11779" width="11.6640625" style="6" customWidth="1"/>
    <col min="11780" max="11780" width="10.109375" style="6" bestFit="1" customWidth="1"/>
    <col min="11781" max="11781" width="8.109375" style="6" customWidth="1"/>
    <col min="11782" max="11782" width="10.88671875" style="6" customWidth="1"/>
    <col min="11783" max="11783" width="10" style="6" bestFit="1" customWidth="1"/>
    <col min="11784" max="11785" width="10.5546875" style="6" customWidth="1"/>
    <col min="11786" max="11786" width="10" style="6" bestFit="1" customWidth="1"/>
    <col min="11787" max="11788" width="11.5546875" style="6" customWidth="1"/>
    <col min="11789" max="11789" width="10" style="6" bestFit="1" customWidth="1"/>
    <col min="11790" max="11790" width="8.109375" style="6" customWidth="1"/>
    <col min="11791" max="11791" width="10" style="6" customWidth="1"/>
    <col min="11792" max="11792" width="10" style="6" bestFit="1" customWidth="1"/>
    <col min="11793" max="11793" width="8.109375" style="6" customWidth="1"/>
    <col min="11794" max="11794" width="9.88671875" style="6" customWidth="1"/>
    <col min="11795" max="12028" width="9.109375" style="6"/>
    <col min="12029" max="12029" width="5.109375" style="6" customWidth="1"/>
    <col min="12030" max="12030" width="75.109375" style="6" customWidth="1"/>
    <col min="12031" max="12031" width="10.5546875" style="6" customWidth="1"/>
    <col min="12032" max="12033" width="0" style="6" hidden="1" customWidth="1"/>
    <col min="12034" max="12035" width="11.6640625" style="6" customWidth="1"/>
    <col min="12036" max="12036" width="10.109375" style="6" bestFit="1" customWidth="1"/>
    <col min="12037" max="12037" width="8.109375" style="6" customWidth="1"/>
    <col min="12038" max="12038" width="10.88671875" style="6" customWidth="1"/>
    <col min="12039" max="12039" width="10" style="6" bestFit="1" customWidth="1"/>
    <col min="12040" max="12041" width="10.5546875" style="6" customWidth="1"/>
    <col min="12042" max="12042" width="10" style="6" bestFit="1" customWidth="1"/>
    <col min="12043" max="12044" width="11.5546875" style="6" customWidth="1"/>
    <col min="12045" max="12045" width="10" style="6" bestFit="1" customWidth="1"/>
    <col min="12046" max="12046" width="8.109375" style="6" customWidth="1"/>
    <col min="12047" max="12047" width="10" style="6" customWidth="1"/>
    <col min="12048" max="12048" width="10" style="6" bestFit="1" customWidth="1"/>
    <col min="12049" max="12049" width="8.109375" style="6" customWidth="1"/>
    <col min="12050" max="12050" width="9.88671875" style="6" customWidth="1"/>
    <col min="12051" max="12284" width="9.109375" style="6"/>
    <col min="12285" max="12285" width="5.109375" style="6" customWidth="1"/>
    <col min="12286" max="12286" width="75.109375" style="6" customWidth="1"/>
    <col min="12287" max="12287" width="10.5546875" style="6" customWidth="1"/>
    <col min="12288" max="12289" width="0" style="6" hidden="1" customWidth="1"/>
    <col min="12290" max="12291" width="11.6640625" style="6" customWidth="1"/>
    <col min="12292" max="12292" width="10.109375" style="6" bestFit="1" customWidth="1"/>
    <col min="12293" max="12293" width="8.109375" style="6" customWidth="1"/>
    <col min="12294" max="12294" width="10.88671875" style="6" customWidth="1"/>
    <col min="12295" max="12295" width="10" style="6" bestFit="1" customWidth="1"/>
    <col min="12296" max="12297" width="10.5546875" style="6" customWidth="1"/>
    <col min="12298" max="12298" width="10" style="6" bestFit="1" customWidth="1"/>
    <col min="12299" max="12300" width="11.5546875" style="6" customWidth="1"/>
    <col min="12301" max="12301" width="10" style="6" bestFit="1" customWidth="1"/>
    <col min="12302" max="12302" width="8.109375" style="6" customWidth="1"/>
    <col min="12303" max="12303" width="10" style="6" customWidth="1"/>
    <col min="12304" max="12304" width="10" style="6" bestFit="1" customWidth="1"/>
    <col min="12305" max="12305" width="8.109375" style="6" customWidth="1"/>
    <col min="12306" max="12306" width="9.88671875" style="6" customWidth="1"/>
    <col min="12307" max="12540" width="9.109375" style="6"/>
    <col min="12541" max="12541" width="5.109375" style="6" customWidth="1"/>
    <col min="12542" max="12542" width="75.109375" style="6" customWidth="1"/>
    <col min="12543" max="12543" width="10.5546875" style="6" customWidth="1"/>
    <col min="12544" max="12545" width="0" style="6" hidden="1" customWidth="1"/>
    <col min="12546" max="12547" width="11.6640625" style="6" customWidth="1"/>
    <col min="12548" max="12548" width="10.109375" style="6" bestFit="1" customWidth="1"/>
    <col min="12549" max="12549" width="8.109375" style="6" customWidth="1"/>
    <col min="12550" max="12550" width="10.88671875" style="6" customWidth="1"/>
    <col min="12551" max="12551" width="10" style="6" bestFit="1" customWidth="1"/>
    <col min="12552" max="12553" width="10.5546875" style="6" customWidth="1"/>
    <col min="12554" max="12554" width="10" style="6" bestFit="1" customWidth="1"/>
    <col min="12555" max="12556" width="11.5546875" style="6" customWidth="1"/>
    <col min="12557" max="12557" width="10" style="6" bestFit="1" customWidth="1"/>
    <col min="12558" max="12558" width="8.109375" style="6" customWidth="1"/>
    <col min="12559" max="12559" width="10" style="6" customWidth="1"/>
    <col min="12560" max="12560" width="10" style="6" bestFit="1" customWidth="1"/>
    <col min="12561" max="12561" width="8.109375" style="6" customWidth="1"/>
    <col min="12562" max="12562" width="9.88671875" style="6" customWidth="1"/>
    <col min="12563" max="12796" width="9.109375" style="6"/>
    <col min="12797" max="12797" width="5.109375" style="6" customWidth="1"/>
    <col min="12798" max="12798" width="75.109375" style="6" customWidth="1"/>
    <col min="12799" max="12799" width="10.5546875" style="6" customWidth="1"/>
    <col min="12800" max="12801" width="0" style="6" hidden="1" customWidth="1"/>
    <col min="12802" max="12803" width="11.6640625" style="6" customWidth="1"/>
    <col min="12804" max="12804" width="10.109375" style="6" bestFit="1" customWidth="1"/>
    <col min="12805" max="12805" width="8.109375" style="6" customWidth="1"/>
    <col min="12806" max="12806" width="10.88671875" style="6" customWidth="1"/>
    <col min="12807" max="12807" width="10" style="6" bestFit="1" customWidth="1"/>
    <col min="12808" max="12809" width="10.5546875" style="6" customWidth="1"/>
    <col min="12810" max="12810" width="10" style="6" bestFit="1" customWidth="1"/>
    <col min="12811" max="12812" width="11.5546875" style="6" customWidth="1"/>
    <col min="12813" max="12813" width="10" style="6" bestFit="1" customWidth="1"/>
    <col min="12814" max="12814" width="8.109375" style="6" customWidth="1"/>
    <col min="12815" max="12815" width="10" style="6" customWidth="1"/>
    <col min="12816" max="12816" width="10" style="6" bestFit="1" customWidth="1"/>
    <col min="12817" max="12817" width="8.109375" style="6" customWidth="1"/>
    <col min="12818" max="12818" width="9.88671875" style="6" customWidth="1"/>
    <col min="12819" max="13052" width="9.109375" style="6"/>
    <col min="13053" max="13053" width="5.109375" style="6" customWidth="1"/>
    <col min="13054" max="13054" width="75.109375" style="6" customWidth="1"/>
    <col min="13055" max="13055" width="10.5546875" style="6" customWidth="1"/>
    <col min="13056" max="13057" width="0" style="6" hidden="1" customWidth="1"/>
    <col min="13058" max="13059" width="11.6640625" style="6" customWidth="1"/>
    <col min="13060" max="13060" width="10.109375" style="6" bestFit="1" customWidth="1"/>
    <col min="13061" max="13061" width="8.109375" style="6" customWidth="1"/>
    <col min="13062" max="13062" width="10.88671875" style="6" customWidth="1"/>
    <col min="13063" max="13063" width="10" style="6" bestFit="1" customWidth="1"/>
    <col min="13064" max="13065" width="10.5546875" style="6" customWidth="1"/>
    <col min="13066" max="13066" width="10" style="6" bestFit="1" customWidth="1"/>
    <col min="13067" max="13068" width="11.5546875" style="6" customWidth="1"/>
    <col min="13069" max="13069" width="10" style="6" bestFit="1" customWidth="1"/>
    <col min="13070" max="13070" width="8.109375" style="6" customWidth="1"/>
    <col min="13071" max="13071" width="10" style="6" customWidth="1"/>
    <col min="13072" max="13072" width="10" style="6" bestFit="1" customWidth="1"/>
    <col min="13073" max="13073" width="8.109375" style="6" customWidth="1"/>
    <col min="13074" max="13074" width="9.88671875" style="6" customWidth="1"/>
    <col min="13075" max="13308" width="9.109375" style="6"/>
    <col min="13309" max="13309" width="5.109375" style="6" customWidth="1"/>
    <col min="13310" max="13310" width="75.109375" style="6" customWidth="1"/>
    <col min="13311" max="13311" width="10.5546875" style="6" customWidth="1"/>
    <col min="13312" max="13313" width="0" style="6" hidden="1" customWidth="1"/>
    <col min="13314" max="13315" width="11.6640625" style="6" customWidth="1"/>
    <col min="13316" max="13316" width="10.109375" style="6" bestFit="1" customWidth="1"/>
    <col min="13317" max="13317" width="8.109375" style="6" customWidth="1"/>
    <col min="13318" max="13318" width="10.88671875" style="6" customWidth="1"/>
    <col min="13319" max="13319" width="10" style="6" bestFit="1" customWidth="1"/>
    <col min="13320" max="13321" width="10.5546875" style="6" customWidth="1"/>
    <col min="13322" max="13322" width="10" style="6" bestFit="1" customWidth="1"/>
    <col min="13323" max="13324" width="11.5546875" style="6" customWidth="1"/>
    <col min="13325" max="13325" width="10" style="6" bestFit="1" customWidth="1"/>
    <col min="13326" max="13326" width="8.109375" style="6" customWidth="1"/>
    <col min="13327" max="13327" width="10" style="6" customWidth="1"/>
    <col min="13328" max="13328" width="10" style="6" bestFit="1" customWidth="1"/>
    <col min="13329" max="13329" width="8.109375" style="6" customWidth="1"/>
    <col min="13330" max="13330" width="9.88671875" style="6" customWidth="1"/>
    <col min="13331" max="13564" width="9.109375" style="6"/>
    <col min="13565" max="13565" width="5.109375" style="6" customWidth="1"/>
    <col min="13566" max="13566" width="75.109375" style="6" customWidth="1"/>
    <col min="13567" max="13567" width="10.5546875" style="6" customWidth="1"/>
    <col min="13568" max="13569" width="0" style="6" hidden="1" customWidth="1"/>
    <col min="13570" max="13571" width="11.6640625" style="6" customWidth="1"/>
    <col min="13572" max="13572" width="10.109375" style="6" bestFit="1" customWidth="1"/>
    <col min="13573" max="13573" width="8.109375" style="6" customWidth="1"/>
    <col min="13574" max="13574" width="10.88671875" style="6" customWidth="1"/>
    <col min="13575" max="13575" width="10" style="6" bestFit="1" customWidth="1"/>
    <col min="13576" max="13577" width="10.5546875" style="6" customWidth="1"/>
    <col min="13578" max="13578" width="10" style="6" bestFit="1" customWidth="1"/>
    <col min="13579" max="13580" width="11.5546875" style="6" customWidth="1"/>
    <col min="13581" max="13581" width="10" style="6" bestFit="1" customWidth="1"/>
    <col min="13582" max="13582" width="8.109375" style="6" customWidth="1"/>
    <col min="13583" max="13583" width="10" style="6" customWidth="1"/>
    <col min="13584" max="13584" width="10" style="6" bestFit="1" customWidth="1"/>
    <col min="13585" max="13585" width="8.109375" style="6" customWidth="1"/>
    <col min="13586" max="13586" width="9.88671875" style="6" customWidth="1"/>
    <col min="13587" max="13820" width="9.109375" style="6"/>
    <col min="13821" max="13821" width="5.109375" style="6" customWidth="1"/>
    <col min="13822" max="13822" width="75.109375" style="6" customWidth="1"/>
    <col min="13823" max="13823" width="10.5546875" style="6" customWidth="1"/>
    <col min="13824" max="13825" width="0" style="6" hidden="1" customWidth="1"/>
    <col min="13826" max="13827" width="11.6640625" style="6" customWidth="1"/>
    <col min="13828" max="13828" width="10.109375" style="6" bestFit="1" customWidth="1"/>
    <col min="13829" max="13829" width="8.109375" style="6" customWidth="1"/>
    <col min="13830" max="13830" width="10.88671875" style="6" customWidth="1"/>
    <col min="13831" max="13831" width="10" style="6" bestFit="1" customWidth="1"/>
    <col min="13832" max="13833" width="10.5546875" style="6" customWidth="1"/>
    <col min="13834" max="13834" width="10" style="6" bestFit="1" customWidth="1"/>
    <col min="13835" max="13836" width="11.5546875" style="6" customWidth="1"/>
    <col min="13837" max="13837" width="10" style="6" bestFit="1" customWidth="1"/>
    <col min="13838" max="13838" width="8.109375" style="6" customWidth="1"/>
    <col min="13839" max="13839" width="10" style="6" customWidth="1"/>
    <col min="13840" max="13840" width="10" style="6" bestFit="1" customWidth="1"/>
    <col min="13841" max="13841" width="8.109375" style="6" customWidth="1"/>
    <col min="13842" max="13842" width="9.88671875" style="6" customWidth="1"/>
    <col min="13843" max="14076" width="9.109375" style="6"/>
    <col min="14077" max="14077" width="5.109375" style="6" customWidth="1"/>
    <col min="14078" max="14078" width="75.109375" style="6" customWidth="1"/>
    <col min="14079" max="14079" width="10.5546875" style="6" customWidth="1"/>
    <col min="14080" max="14081" width="0" style="6" hidden="1" customWidth="1"/>
    <col min="14082" max="14083" width="11.6640625" style="6" customWidth="1"/>
    <col min="14084" max="14084" width="10.109375" style="6" bestFit="1" customWidth="1"/>
    <col min="14085" max="14085" width="8.109375" style="6" customWidth="1"/>
    <col min="14086" max="14086" width="10.88671875" style="6" customWidth="1"/>
    <col min="14087" max="14087" width="10" style="6" bestFit="1" customWidth="1"/>
    <col min="14088" max="14089" width="10.5546875" style="6" customWidth="1"/>
    <col min="14090" max="14090" width="10" style="6" bestFit="1" customWidth="1"/>
    <col min="14091" max="14092" width="11.5546875" style="6" customWidth="1"/>
    <col min="14093" max="14093" width="10" style="6" bestFit="1" customWidth="1"/>
    <col min="14094" max="14094" width="8.109375" style="6" customWidth="1"/>
    <col min="14095" max="14095" width="10" style="6" customWidth="1"/>
    <col min="14096" max="14096" width="10" style="6" bestFit="1" customWidth="1"/>
    <col min="14097" max="14097" width="8.109375" style="6" customWidth="1"/>
    <col min="14098" max="14098" width="9.88671875" style="6" customWidth="1"/>
    <col min="14099" max="14332" width="9.109375" style="6"/>
    <col min="14333" max="14333" width="5.109375" style="6" customWidth="1"/>
    <col min="14334" max="14334" width="75.109375" style="6" customWidth="1"/>
    <col min="14335" max="14335" width="10.5546875" style="6" customWidth="1"/>
    <col min="14336" max="14337" width="0" style="6" hidden="1" customWidth="1"/>
    <col min="14338" max="14339" width="11.6640625" style="6" customWidth="1"/>
    <col min="14340" max="14340" width="10.109375" style="6" bestFit="1" customWidth="1"/>
    <col min="14341" max="14341" width="8.109375" style="6" customWidth="1"/>
    <col min="14342" max="14342" width="10.88671875" style="6" customWidth="1"/>
    <col min="14343" max="14343" width="10" style="6" bestFit="1" customWidth="1"/>
    <col min="14344" max="14345" width="10.5546875" style="6" customWidth="1"/>
    <col min="14346" max="14346" width="10" style="6" bestFit="1" customWidth="1"/>
    <col min="14347" max="14348" width="11.5546875" style="6" customWidth="1"/>
    <col min="14349" max="14349" width="10" style="6" bestFit="1" customWidth="1"/>
    <col min="14350" max="14350" width="8.109375" style="6" customWidth="1"/>
    <col min="14351" max="14351" width="10" style="6" customWidth="1"/>
    <col min="14352" max="14352" width="10" style="6" bestFit="1" customWidth="1"/>
    <col min="14353" max="14353" width="8.109375" style="6" customWidth="1"/>
    <col min="14354" max="14354" width="9.88671875" style="6" customWidth="1"/>
    <col min="14355" max="14588" width="9.109375" style="6"/>
    <col min="14589" max="14589" width="5.109375" style="6" customWidth="1"/>
    <col min="14590" max="14590" width="75.109375" style="6" customWidth="1"/>
    <col min="14591" max="14591" width="10.5546875" style="6" customWidth="1"/>
    <col min="14592" max="14593" width="0" style="6" hidden="1" customWidth="1"/>
    <col min="14594" max="14595" width="11.6640625" style="6" customWidth="1"/>
    <col min="14596" max="14596" width="10.109375" style="6" bestFit="1" customWidth="1"/>
    <col min="14597" max="14597" width="8.109375" style="6" customWidth="1"/>
    <col min="14598" max="14598" width="10.88671875" style="6" customWidth="1"/>
    <col min="14599" max="14599" width="10" style="6" bestFit="1" customWidth="1"/>
    <col min="14600" max="14601" width="10.5546875" style="6" customWidth="1"/>
    <col min="14602" max="14602" width="10" style="6" bestFit="1" customWidth="1"/>
    <col min="14603" max="14604" width="11.5546875" style="6" customWidth="1"/>
    <col min="14605" max="14605" width="10" style="6" bestFit="1" customWidth="1"/>
    <col min="14606" max="14606" width="8.109375" style="6" customWidth="1"/>
    <col min="14607" max="14607" width="10" style="6" customWidth="1"/>
    <col min="14608" max="14608" width="10" style="6" bestFit="1" customWidth="1"/>
    <col min="14609" max="14609" width="8.109375" style="6" customWidth="1"/>
    <col min="14610" max="14610" width="9.88671875" style="6" customWidth="1"/>
    <col min="14611" max="14844" width="9.109375" style="6"/>
    <col min="14845" max="14845" width="5.109375" style="6" customWidth="1"/>
    <col min="14846" max="14846" width="75.109375" style="6" customWidth="1"/>
    <col min="14847" max="14847" width="10.5546875" style="6" customWidth="1"/>
    <col min="14848" max="14849" width="0" style="6" hidden="1" customWidth="1"/>
    <col min="14850" max="14851" width="11.6640625" style="6" customWidth="1"/>
    <col min="14852" max="14852" width="10.109375" style="6" bestFit="1" customWidth="1"/>
    <col min="14853" max="14853" width="8.109375" style="6" customWidth="1"/>
    <col min="14854" max="14854" width="10.88671875" style="6" customWidth="1"/>
    <col min="14855" max="14855" width="10" style="6" bestFit="1" customWidth="1"/>
    <col min="14856" max="14857" width="10.5546875" style="6" customWidth="1"/>
    <col min="14858" max="14858" width="10" style="6" bestFit="1" customWidth="1"/>
    <col min="14859" max="14860" width="11.5546875" style="6" customWidth="1"/>
    <col min="14861" max="14861" width="10" style="6" bestFit="1" customWidth="1"/>
    <col min="14862" max="14862" width="8.109375" style="6" customWidth="1"/>
    <col min="14863" max="14863" width="10" style="6" customWidth="1"/>
    <col min="14864" max="14864" width="10" style="6" bestFit="1" customWidth="1"/>
    <col min="14865" max="14865" width="8.109375" style="6" customWidth="1"/>
    <col min="14866" max="14866" width="9.88671875" style="6" customWidth="1"/>
    <col min="14867" max="15100" width="9.109375" style="6"/>
    <col min="15101" max="15101" width="5.109375" style="6" customWidth="1"/>
    <col min="15102" max="15102" width="75.109375" style="6" customWidth="1"/>
    <col min="15103" max="15103" width="10.5546875" style="6" customWidth="1"/>
    <col min="15104" max="15105" width="0" style="6" hidden="1" customWidth="1"/>
    <col min="15106" max="15107" width="11.6640625" style="6" customWidth="1"/>
    <col min="15108" max="15108" width="10.109375" style="6" bestFit="1" customWidth="1"/>
    <col min="15109" max="15109" width="8.109375" style="6" customWidth="1"/>
    <col min="15110" max="15110" width="10.88671875" style="6" customWidth="1"/>
    <col min="15111" max="15111" width="10" style="6" bestFit="1" customWidth="1"/>
    <col min="15112" max="15113" width="10.5546875" style="6" customWidth="1"/>
    <col min="15114" max="15114" width="10" style="6" bestFit="1" customWidth="1"/>
    <col min="15115" max="15116" width="11.5546875" style="6" customWidth="1"/>
    <col min="15117" max="15117" width="10" style="6" bestFit="1" customWidth="1"/>
    <col min="15118" max="15118" width="8.109375" style="6" customWidth="1"/>
    <col min="15119" max="15119" width="10" style="6" customWidth="1"/>
    <col min="15120" max="15120" width="10" style="6" bestFit="1" customWidth="1"/>
    <col min="15121" max="15121" width="8.109375" style="6" customWidth="1"/>
    <col min="15122" max="15122" width="9.88671875" style="6" customWidth="1"/>
    <col min="15123" max="15356" width="9.109375" style="6"/>
    <col min="15357" max="15357" width="5.109375" style="6" customWidth="1"/>
    <col min="15358" max="15358" width="75.109375" style="6" customWidth="1"/>
    <col min="15359" max="15359" width="10.5546875" style="6" customWidth="1"/>
    <col min="15360" max="15361" width="0" style="6" hidden="1" customWidth="1"/>
    <col min="15362" max="15363" width="11.6640625" style="6" customWidth="1"/>
    <col min="15364" max="15364" width="10.109375" style="6" bestFit="1" customWidth="1"/>
    <col min="15365" max="15365" width="8.109375" style="6" customWidth="1"/>
    <col min="15366" max="15366" width="10.88671875" style="6" customWidth="1"/>
    <col min="15367" max="15367" width="10" style="6" bestFit="1" customWidth="1"/>
    <col min="15368" max="15369" width="10.5546875" style="6" customWidth="1"/>
    <col min="15370" max="15370" width="10" style="6" bestFit="1" customWidth="1"/>
    <col min="15371" max="15372" width="11.5546875" style="6" customWidth="1"/>
    <col min="15373" max="15373" width="10" style="6" bestFit="1" customWidth="1"/>
    <col min="15374" max="15374" width="8.109375" style="6" customWidth="1"/>
    <col min="15375" max="15375" width="10" style="6" customWidth="1"/>
    <col min="15376" max="15376" width="10" style="6" bestFit="1" customWidth="1"/>
    <col min="15377" max="15377" width="8.109375" style="6" customWidth="1"/>
    <col min="15378" max="15378" width="9.88671875" style="6" customWidth="1"/>
    <col min="15379" max="15612" width="9.109375" style="6"/>
    <col min="15613" max="15613" width="5.109375" style="6" customWidth="1"/>
    <col min="15614" max="15614" width="75.109375" style="6" customWidth="1"/>
    <col min="15615" max="15615" width="10.5546875" style="6" customWidth="1"/>
    <col min="15616" max="15617" width="0" style="6" hidden="1" customWidth="1"/>
    <col min="15618" max="15619" width="11.6640625" style="6" customWidth="1"/>
    <col min="15620" max="15620" width="10.109375" style="6" bestFit="1" customWidth="1"/>
    <col min="15621" max="15621" width="8.109375" style="6" customWidth="1"/>
    <col min="15622" max="15622" width="10.88671875" style="6" customWidth="1"/>
    <col min="15623" max="15623" width="10" style="6" bestFit="1" customWidth="1"/>
    <col min="15624" max="15625" width="10.5546875" style="6" customWidth="1"/>
    <col min="15626" max="15626" width="10" style="6" bestFit="1" customWidth="1"/>
    <col min="15627" max="15628" width="11.5546875" style="6" customWidth="1"/>
    <col min="15629" max="15629" width="10" style="6" bestFit="1" customWidth="1"/>
    <col min="15630" max="15630" width="8.109375" style="6" customWidth="1"/>
    <col min="15631" max="15631" width="10" style="6" customWidth="1"/>
    <col min="15632" max="15632" width="10" style="6" bestFit="1" customWidth="1"/>
    <col min="15633" max="15633" width="8.109375" style="6" customWidth="1"/>
    <col min="15634" max="15634" width="9.88671875" style="6" customWidth="1"/>
    <col min="15635" max="15868" width="9.109375" style="6"/>
    <col min="15869" max="15869" width="5.109375" style="6" customWidth="1"/>
    <col min="15870" max="15870" width="75.109375" style="6" customWidth="1"/>
    <col min="15871" max="15871" width="10.5546875" style="6" customWidth="1"/>
    <col min="15872" max="15873" width="0" style="6" hidden="1" customWidth="1"/>
    <col min="15874" max="15875" width="11.6640625" style="6" customWidth="1"/>
    <col min="15876" max="15876" width="10.109375" style="6" bestFit="1" customWidth="1"/>
    <col min="15877" max="15877" width="8.109375" style="6" customWidth="1"/>
    <col min="15878" max="15878" width="10.88671875" style="6" customWidth="1"/>
    <col min="15879" max="15879" width="10" style="6" bestFit="1" customWidth="1"/>
    <col min="15880" max="15881" width="10.5546875" style="6" customWidth="1"/>
    <col min="15882" max="15882" width="10" style="6" bestFit="1" customWidth="1"/>
    <col min="15883" max="15884" width="11.5546875" style="6" customWidth="1"/>
    <col min="15885" max="15885" width="10" style="6" bestFit="1" customWidth="1"/>
    <col min="15886" max="15886" width="8.109375" style="6" customWidth="1"/>
    <col min="15887" max="15887" width="10" style="6" customWidth="1"/>
    <col min="15888" max="15888" width="10" style="6" bestFit="1" customWidth="1"/>
    <col min="15889" max="15889" width="8.109375" style="6" customWidth="1"/>
    <col min="15890" max="15890" width="9.88671875" style="6" customWidth="1"/>
    <col min="15891" max="16124" width="9.109375" style="6"/>
    <col min="16125" max="16125" width="5.109375" style="6" customWidth="1"/>
    <col min="16126" max="16126" width="75.109375" style="6" customWidth="1"/>
    <col min="16127" max="16127" width="10.5546875" style="6" customWidth="1"/>
    <col min="16128" max="16129" width="0" style="6" hidden="1" customWidth="1"/>
    <col min="16130" max="16131" width="11.6640625" style="6" customWidth="1"/>
    <col min="16132" max="16132" width="10.109375" style="6" bestFit="1" customWidth="1"/>
    <col min="16133" max="16133" width="8.109375" style="6" customWidth="1"/>
    <col min="16134" max="16134" width="10.88671875" style="6" customWidth="1"/>
    <col min="16135" max="16135" width="10" style="6" bestFit="1" customWidth="1"/>
    <col min="16136" max="16137" width="10.5546875" style="6" customWidth="1"/>
    <col min="16138" max="16138" width="10" style="6" bestFit="1" customWidth="1"/>
    <col min="16139" max="16140" width="11.5546875" style="6" customWidth="1"/>
    <col min="16141" max="16141" width="10" style="6" bestFit="1" customWidth="1"/>
    <col min="16142" max="16142" width="8.109375" style="6" customWidth="1"/>
    <col min="16143" max="16143" width="10" style="6" customWidth="1"/>
    <col min="16144" max="16144" width="10" style="6" bestFit="1" customWidth="1"/>
    <col min="16145" max="16145" width="8.109375" style="6" customWidth="1"/>
    <col min="16146" max="16146" width="9.88671875" style="6" customWidth="1"/>
    <col min="16147" max="16384" width="9.109375" style="6"/>
  </cols>
  <sheetData>
    <row r="1" spans="1:31" ht="58.5" customHeight="1" x14ac:dyDescent="0.3">
      <c r="A1" s="202" t="s">
        <v>136</v>
      </c>
      <c r="B1" s="208"/>
      <c r="C1" s="208"/>
      <c r="D1" s="208"/>
      <c r="E1" s="208"/>
      <c r="F1" s="208"/>
      <c r="G1" s="208"/>
      <c r="H1" s="208"/>
      <c r="I1" s="208"/>
      <c r="J1" s="208"/>
      <c r="K1" s="208"/>
      <c r="L1" s="208"/>
      <c r="M1" s="208"/>
      <c r="N1" s="208"/>
      <c r="O1" s="208"/>
      <c r="P1" s="4"/>
      <c r="Q1" s="203" t="s">
        <v>85</v>
      </c>
      <c r="R1" s="203"/>
    </row>
    <row r="2" spans="1:31" x14ac:dyDescent="0.3">
      <c r="A2" s="208"/>
      <c r="B2" s="208"/>
      <c r="C2" s="208"/>
      <c r="D2" s="208"/>
      <c r="E2" s="208"/>
      <c r="F2" s="208"/>
      <c r="G2" s="208"/>
      <c r="H2" s="208"/>
      <c r="I2" s="208"/>
      <c r="J2" s="208"/>
      <c r="K2" s="208"/>
      <c r="L2" s="208"/>
      <c r="M2" s="208"/>
      <c r="N2" s="208"/>
      <c r="O2" s="208"/>
      <c r="P2" s="4"/>
    </row>
    <row r="3" spans="1:31" x14ac:dyDescent="0.3">
      <c r="A3" s="222" t="s">
        <v>0</v>
      </c>
      <c r="B3" s="206" t="s">
        <v>41</v>
      </c>
      <c r="C3" s="206" t="s">
        <v>1</v>
      </c>
      <c r="D3" s="206" t="s">
        <v>2</v>
      </c>
      <c r="E3" s="206" t="s">
        <v>3</v>
      </c>
      <c r="F3" s="215" t="s">
        <v>4</v>
      </c>
      <c r="G3" s="216"/>
      <c r="H3" s="217"/>
      <c r="I3" s="215" t="s">
        <v>104</v>
      </c>
      <c r="J3" s="216"/>
      <c r="K3" s="216"/>
      <c r="L3" s="216"/>
      <c r="M3" s="216"/>
      <c r="N3" s="216"/>
      <c r="O3" s="216"/>
      <c r="P3" s="216"/>
      <c r="Q3" s="216"/>
      <c r="R3" s="217"/>
      <c r="S3" s="8"/>
    </row>
    <row r="4" spans="1:31" x14ac:dyDescent="0.3">
      <c r="A4" s="223"/>
      <c r="B4" s="225"/>
      <c r="C4" s="225"/>
      <c r="D4" s="225"/>
      <c r="E4" s="225"/>
      <c r="F4" s="218"/>
      <c r="G4" s="219"/>
      <c r="H4" s="220"/>
      <c r="I4" s="218"/>
      <c r="J4" s="219"/>
      <c r="K4" s="219"/>
      <c r="L4" s="219"/>
      <c r="M4" s="219"/>
      <c r="N4" s="219"/>
      <c r="O4" s="219"/>
      <c r="P4" s="219"/>
      <c r="Q4" s="219"/>
      <c r="R4" s="220"/>
      <c r="S4" s="8"/>
    </row>
    <row r="5" spans="1:31" x14ac:dyDescent="0.3">
      <c r="A5" s="223"/>
      <c r="B5" s="225"/>
      <c r="C5" s="225"/>
      <c r="D5" s="225"/>
      <c r="E5" s="225"/>
      <c r="F5" s="206" t="s">
        <v>4</v>
      </c>
      <c r="G5" s="213" t="s">
        <v>22</v>
      </c>
      <c r="H5" s="213" t="s">
        <v>23</v>
      </c>
      <c r="I5" s="230" t="s">
        <v>24</v>
      </c>
      <c r="J5" s="205"/>
      <c r="K5" s="230" t="s">
        <v>25</v>
      </c>
      <c r="L5" s="205"/>
      <c r="M5" s="230" t="s">
        <v>26</v>
      </c>
      <c r="N5" s="205"/>
      <c r="O5" s="230" t="s">
        <v>27</v>
      </c>
      <c r="P5" s="205"/>
      <c r="Q5" s="230" t="s">
        <v>28</v>
      </c>
      <c r="R5" s="205"/>
      <c r="S5" s="8"/>
    </row>
    <row r="6" spans="1:31" x14ac:dyDescent="0.3">
      <c r="A6" s="224"/>
      <c r="B6" s="207"/>
      <c r="C6" s="207"/>
      <c r="D6" s="207"/>
      <c r="E6" s="207"/>
      <c r="F6" s="207"/>
      <c r="G6" s="214"/>
      <c r="H6" s="214"/>
      <c r="I6" s="1" t="s">
        <v>22</v>
      </c>
      <c r="J6" s="1" t="s">
        <v>23</v>
      </c>
      <c r="K6" s="1" t="s">
        <v>22</v>
      </c>
      <c r="L6" s="1" t="s">
        <v>23</v>
      </c>
      <c r="M6" s="1" t="s">
        <v>22</v>
      </c>
      <c r="N6" s="1" t="s">
        <v>23</v>
      </c>
      <c r="O6" s="1" t="s">
        <v>22</v>
      </c>
      <c r="P6" s="1" t="s">
        <v>23</v>
      </c>
      <c r="Q6" s="1" t="s">
        <v>22</v>
      </c>
      <c r="R6" s="1" t="s">
        <v>23</v>
      </c>
      <c r="S6" s="8"/>
    </row>
    <row r="7" spans="1:31" x14ac:dyDescent="0.3">
      <c r="A7" s="2"/>
      <c r="B7" s="20" t="s">
        <v>133</v>
      </c>
      <c r="C7" s="15"/>
      <c r="D7" s="15"/>
      <c r="E7" s="15"/>
      <c r="F7" s="15">
        <f t="shared" ref="F7:R7" si="0">F8+F16</f>
        <v>20270.71</v>
      </c>
      <c r="G7" s="15">
        <f t="shared" si="0"/>
        <v>20270.71</v>
      </c>
      <c r="H7" s="15">
        <f t="shared" si="0"/>
        <v>0</v>
      </c>
      <c r="I7" s="15">
        <f t="shared" si="0"/>
        <v>3791.9719999999998</v>
      </c>
      <c r="J7" s="15">
        <f t="shared" si="0"/>
        <v>0</v>
      </c>
      <c r="K7" s="15">
        <f t="shared" si="0"/>
        <v>3622.8220000000001</v>
      </c>
      <c r="L7" s="15">
        <f t="shared" si="0"/>
        <v>0</v>
      </c>
      <c r="M7" s="15">
        <f t="shared" si="0"/>
        <v>4383.7809999999999</v>
      </c>
      <c r="N7" s="15">
        <f t="shared" si="0"/>
        <v>0</v>
      </c>
      <c r="O7" s="15">
        <f t="shared" si="0"/>
        <v>4651.527</v>
      </c>
      <c r="P7" s="15">
        <f t="shared" si="0"/>
        <v>0</v>
      </c>
      <c r="Q7" s="15">
        <f t="shared" si="0"/>
        <v>3820.6080000000002</v>
      </c>
      <c r="R7" s="15">
        <f t="shared" si="0"/>
        <v>0</v>
      </c>
      <c r="S7" s="8"/>
    </row>
    <row r="8" spans="1:31" ht="27.6" x14ac:dyDescent="0.3">
      <c r="A8" s="3" t="s">
        <v>29</v>
      </c>
      <c r="B8" s="23" t="s">
        <v>42</v>
      </c>
      <c r="C8" s="15"/>
      <c r="D8" s="21"/>
      <c r="E8" s="22"/>
      <c r="F8" s="19">
        <f t="shared" ref="F8:R8" si="1">F9+F13</f>
        <v>4260.2700000000004</v>
      </c>
      <c r="G8" s="15">
        <f t="shared" si="1"/>
        <v>4260.2700000000004</v>
      </c>
      <c r="H8" s="39">
        <f t="shared" si="1"/>
        <v>0</v>
      </c>
      <c r="I8" s="15">
        <f t="shared" si="1"/>
        <v>668.47199999999998</v>
      </c>
      <c r="J8" s="39">
        <f t="shared" si="1"/>
        <v>0</v>
      </c>
      <c r="K8" s="19">
        <f t="shared" si="1"/>
        <v>827.47199999999998</v>
      </c>
      <c r="L8" s="39">
        <f t="shared" si="1"/>
        <v>0</v>
      </c>
      <c r="M8" s="19">
        <f t="shared" si="1"/>
        <v>921.44200000000001</v>
      </c>
      <c r="N8" s="39">
        <f t="shared" si="1"/>
        <v>0</v>
      </c>
      <c r="O8" s="19">
        <f t="shared" si="1"/>
        <v>921.44200000000001</v>
      </c>
      <c r="P8" s="39">
        <f t="shared" si="1"/>
        <v>0</v>
      </c>
      <c r="Q8" s="19">
        <f t="shared" si="1"/>
        <v>921.44200000000001</v>
      </c>
      <c r="R8" s="39">
        <f t="shared" si="1"/>
        <v>0</v>
      </c>
      <c r="S8" s="152"/>
      <c r="T8" s="221"/>
      <c r="U8" s="221"/>
      <c r="V8" s="221"/>
      <c r="W8" s="221"/>
      <c r="X8" s="221"/>
      <c r="Y8" s="221"/>
      <c r="Z8" s="221"/>
      <c r="AA8" s="221"/>
      <c r="AB8" s="221"/>
      <c r="AC8" s="221"/>
      <c r="AD8" s="4"/>
      <c r="AE8" s="153"/>
    </row>
    <row r="9" spans="1:31" ht="42.9" customHeight="1" x14ac:dyDescent="0.3">
      <c r="A9" s="3">
        <v>1</v>
      </c>
      <c r="B9" s="23" t="s">
        <v>50</v>
      </c>
      <c r="C9" s="15"/>
      <c r="D9" s="21"/>
      <c r="E9" s="22"/>
      <c r="F9" s="39">
        <f t="shared" ref="F9:R9" si="2">SUM(F10:F12)</f>
        <v>3436</v>
      </c>
      <c r="G9" s="39">
        <f t="shared" si="2"/>
        <v>3436</v>
      </c>
      <c r="H9" s="39">
        <f t="shared" si="2"/>
        <v>0</v>
      </c>
      <c r="I9" s="39">
        <f t="shared" si="2"/>
        <v>540</v>
      </c>
      <c r="J9" s="39">
        <f t="shared" si="2"/>
        <v>0</v>
      </c>
      <c r="K9" s="39">
        <f t="shared" si="2"/>
        <v>724</v>
      </c>
      <c r="L9" s="39">
        <f t="shared" si="2"/>
        <v>0</v>
      </c>
      <c r="M9" s="39">
        <f t="shared" si="2"/>
        <v>724</v>
      </c>
      <c r="N9" s="39">
        <f t="shared" si="2"/>
        <v>0</v>
      </c>
      <c r="O9" s="39">
        <f t="shared" si="2"/>
        <v>724</v>
      </c>
      <c r="P9" s="39">
        <f t="shared" si="2"/>
        <v>0</v>
      </c>
      <c r="Q9" s="39">
        <f t="shared" si="2"/>
        <v>724</v>
      </c>
      <c r="R9" s="39">
        <f t="shared" si="2"/>
        <v>0</v>
      </c>
      <c r="S9" s="8"/>
      <c r="T9" s="154"/>
      <c r="U9" s="154"/>
      <c r="V9" s="154"/>
      <c r="W9" s="154"/>
      <c r="X9" s="154"/>
      <c r="Y9" s="154"/>
      <c r="Z9" s="154"/>
      <c r="AA9" s="154"/>
      <c r="AB9" s="154"/>
      <c r="AC9" s="155"/>
      <c r="AD9" s="156"/>
    </row>
    <row r="10" spans="1:31" ht="48.6" customHeight="1" x14ac:dyDescent="0.3">
      <c r="A10" s="2" t="s">
        <v>46</v>
      </c>
      <c r="B10" s="226" t="s">
        <v>76</v>
      </c>
      <c r="C10" s="227"/>
      <c r="D10" s="21"/>
      <c r="E10" s="22"/>
      <c r="F10" s="38">
        <f>G10+H10</f>
        <v>1440</v>
      </c>
      <c r="G10" s="38">
        <f t="shared" ref="G10:H12" si="3">I10+K10+M10+O10+Q10</f>
        <v>1440</v>
      </c>
      <c r="H10" s="38">
        <f t="shared" si="3"/>
        <v>0</v>
      </c>
      <c r="I10" s="38">
        <v>240</v>
      </c>
      <c r="J10" s="38">
        <v>0</v>
      </c>
      <c r="K10" s="38">
        <v>300</v>
      </c>
      <c r="L10" s="38">
        <v>0</v>
      </c>
      <c r="M10" s="38">
        <v>300</v>
      </c>
      <c r="N10" s="38">
        <v>0</v>
      </c>
      <c r="O10" s="38">
        <v>300</v>
      </c>
      <c r="P10" s="38">
        <v>0</v>
      </c>
      <c r="Q10" s="38">
        <v>300</v>
      </c>
      <c r="R10" s="16">
        <v>0</v>
      </c>
      <c r="S10" s="157"/>
      <c r="T10" s="64"/>
      <c r="U10" s="64"/>
      <c r="V10" s="64"/>
      <c r="W10" s="64"/>
      <c r="X10" s="64"/>
      <c r="Y10" s="64"/>
      <c r="Z10" s="64"/>
      <c r="AA10" s="64"/>
      <c r="AB10" s="64"/>
      <c r="AC10" s="64"/>
      <c r="AD10" s="156"/>
    </row>
    <row r="11" spans="1:31" ht="65.400000000000006" customHeight="1" x14ac:dyDescent="0.3">
      <c r="A11" s="2" t="s">
        <v>47</v>
      </c>
      <c r="B11" s="228" t="s">
        <v>77</v>
      </c>
      <c r="C11" s="229"/>
      <c r="D11" s="21"/>
      <c r="E11" s="22"/>
      <c r="F11" s="38">
        <f>G11+H11</f>
        <v>1500</v>
      </c>
      <c r="G11" s="38">
        <f t="shared" si="3"/>
        <v>1500</v>
      </c>
      <c r="H11" s="38">
        <f t="shared" si="3"/>
        <v>0</v>
      </c>
      <c r="I11" s="38">
        <v>300</v>
      </c>
      <c r="J11" s="38">
        <v>0</v>
      </c>
      <c r="K11" s="38">
        <v>300</v>
      </c>
      <c r="L11" s="38">
        <v>0</v>
      </c>
      <c r="M11" s="38">
        <v>300</v>
      </c>
      <c r="N11" s="38">
        <v>0</v>
      </c>
      <c r="O11" s="38">
        <v>300</v>
      </c>
      <c r="P11" s="38">
        <v>0</v>
      </c>
      <c r="Q11" s="38">
        <v>300</v>
      </c>
      <c r="R11" s="16">
        <v>0</v>
      </c>
      <c r="S11" s="8"/>
      <c r="AC11" s="158"/>
      <c r="AD11" s="156"/>
    </row>
    <row r="12" spans="1:31" ht="42.9" customHeight="1" x14ac:dyDescent="0.3">
      <c r="A12" s="2" t="s">
        <v>48</v>
      </c>
      <c r="B12" s="26" t="s">
        <v>51</v>
      </c>
      <c r="C12" s="15"/>
      <c r="D12" s="21"/>
      <c r="E12" s="22"/>
      <c r="F12" s="38">
        <f>G12+H12</f>
        <v>496</v>
      </c>
      <c r="G12" s="38">
        <f t="shared" si="3"/>
        <v>496</v>
      </c>
      <c r="H12" s="38">
        <f t="shared" si="3"/>
        <v>0</v>
      </c>
      <c r="I12" s="38">
        <v>0</v>
      </c>
      <c r="J12" s="38">
        <v>0</v>
      </c>
      <c r="K12" s="38">
        <v>124</v>
      </c>
      <c r="L12" s="38">
        <v>0</v>
      </c>
      <c r="M12" s="38">
        <v>124</v>
      </c>
      <c r="N12" s="38">
        <v>0</v>
      </c>
      <c r="O12" s="38">
        <v>124</v>
      </c>
      <c r="P12" s="38">
        <v>0</v>
      </c>
      <c r="Q12" s="38">
        <v>124</v>
      </c>
      <c r="R12" s="16">
        <v>0</v>
      </c>
      <c r="S12" s="8"/>
      <c r="T12" s="159"/>
      <c r="U12" s="159"/>
      <c r="V12" s="159"/>
      <c r="W12" s="159"/>
      <c r="X12" s="159">
        <f t="shared" ref="X12:AC12" si="4">SUM(X9:X10)</f>
        <v>0</v>
      </c>
      <c r="Y12" s="159">
        <f t="shared" si="4"/>
        <v>0</v>
      </c>
      <c r="Z12" s="159">
        <f t="shared" si="4"/>
        <v>0</v>
      </c>
      <c r="AA12" s="159">
        <f t="shared" si="4"/>
        <v>0</v>
      </c>
      <c r="AB12" s="159">
        <f t="shared" si="4"/>
        <v>0</v>
      </c>
      <c r="AC12" s="159">
        <f t="shared" si="4"/>
        <v>0</v>
      </c>
      <c r="AD12" s="159">
        <f>SUM(T12:AC12)</f>
        <v>0</v>
      </c>
    </row>
    <row r="13" spans="1:31" s="12" customFormat="1" ht="42.9" customHeight="1" x14ac:dyDescent="0.3">
      <c r="A13" s="3">
        <v>2</v>
      </c>
      <c r="B13" s="25" t="s">
        <v>125</v>
      </c>
      <c r="C13" s="15"/>
      <c r="D13" s="21"/>
      <c r="E13" s="22"/>
      <c r="F13" s="15">
        <f t="shared" ref="F13:R13" si="5">F14+F15</f>
        <v>824.27</v>
      </c>
      <c r="G13" s="15">
        <f t="shared" si="5"/>
        <v>824.27</v>
      </c>
      <c r="H13" s="39">
        <f t="shared" si="5"/>
        <v>0</v>
      </c>
      <c r="I13" s="19">
        <f t="shared" si="5"/>
        <v>128.47200000000001</v>
      </c>
      <c r="J13" s="39">
        <f t="shared" si="5"/>
        <v>0</v>
      </c>
      <c r="K13" s="19">
        <f t="shared" si="5"/>
        <v>103.47199999999999</v>
      </c>
      <c r="L13" s="39">
        <f t="shared" si="5"/>
        <v>0</v>
      </c>
      <c r="M13" s="19">
        <f t="shared" si="5"/>
        <v>197.44200000000001</v>
      </c>
      <c r="N13" s="39">
        <f t="shared" si="5"/>
        <v>0</v>
      </c>
      <c r="O13" s="19">
        <f t="shared" si="5"/>
        <v>197.44200000000001</v>
      </c>
      <c r="P13" s="39">
        <f t="shared" si="5"/>
        <v>0</v>
      </c>
      <c r="Q13" s="19">
        <f t="shared" si="5"/>
        <v>197.44200000000001</v>
      </c>
      <c r="R13" s="39">
        <f t="shared" si="5"/>
        <v>0</v>
      </c>
      <c r="S13" s="160"/>
    </row>
    <row r="14" spans="1:31" ht="42.9" customHeight="1" x14ac:dyDescent="0.3">
      <c r="A14" s="2" t="s">
        <v>44</v>
      </c>
      <c r="B14" s="24" t="s">
        <v>67</v>
      </c>
      <c r="C14" s="15"/>
      <c r="D14" s="21"/>
      <c r="E14" s="22"/>
      <c r="F14" s="16">
        <f>G14+H14</f>
        <v>542.36</v>
      </c>
      <c r="G14" s="42">
        <f>I14+K14+M14+O14+Q14</f>
        <v>542.36</v>
      </c>
      <c r="H14" s="16">
        <f>J14+L14+N14+P14+R14</f>
        <v>0</v>
      </c>
      <c r="I14" s="42">
        <v>128.47200000000001</v>
      </c>
      <c r="J14" s="16">
        <v>0</v>
      </c>
      <c r="K14" s="42">
        <v>103.47199999999999</v>
      </c>
      <c r="L14" s="16">
        <v>0</v>
      </c>
      <c r="M14" s="42">
        <v>103.47199999999999</v>
      </c>
      <c r="N14" s="16">
        <v>0</v>
      </c>
      <c r="O14" s="42">
        <v>103.47199999999999</v>
      </c>
      <c r="P14" s="16">
        <v>0</v>
      </c>
      <c r="Q14" s="42">
        <v>103.47199999999999</v>
      </c>
      <c r="R14" s="15">
        <v>0</v>
      </c>
      <c r="S14" s="8"/>
    </row>
    <row r="15" spans="1:31" ht="42.9" customHeight="1" x14ac:dyDescent="0.3">
      <c r="A15" s="2" t="s">
        <v>45</v>
      </c>
      <c r="B15" s="26" t="s">
        <v>52</v>
      </c>
      <c r="C15" s="15"/>
      <c r="D15" s="21"/>
      <c r="E15" s="22"/>
      <c r="F15" s="16">
        <f>G15+H15</f>
        <v>281.90999999999997</v>
      </c>
      <c r="G15" s="16">
        <f>I15+K15+M15+O15+Q15</f>
        <v>281.90999999999997</v>
      </c>
      <c r="H15" s="15">
        <f>J15+L15+N15+P15+R15</f>
        <v>0</v>
      </c>
      <c r="I15" s="15">
        <v>0</v>
      </c>
      <c r="J15" s="15">
        <v>0</v>
      </c>
      <c r="K15" s="15">
        <v>0</v>
      </c>
      <c r="L15" s="15">
        <v>0</v>
      </c>
      <c r="M15" s="16">
        <v>93.97</v>
      </c>
      <c r="N15" s="38">
        <v>0</v>
      </c>
      <c r="O15" s="16">
        <v>93.97</v>
      </c>
      <c r="P15" s="38">
        <v>0</v>
      </c>
      <c r="Q15" s="16">
        <v>93.97</v>
      </c>
      <c r="R15" s="39">
        <v>0</v>
      </c>
      <c r="S15" s="8"/>
    </row>
    <row r="16" spans="1:31" ht="32.4" customHeight="1" x14ac:dyDescent="0.3">
      <c r="A16" s="3" t="s">
        <v>30</v>
      </c>
      <c r="B16" s="29" t="s">
        <v>43</v>
      </c>
      <c r="C16" s="44"/>
      <c r="D16" s="44"/>
      <c r="E16" s="44"/>
      <c r="F16" s="29">
        <f t="shared" ref="F16:R16" si="6">F17+F21+F25+F29+F33+F36+F40</f>
        <v>16010.439999999999</v>
      </c>
      <c r="G16" s="29">
        <f t="shared" si="6"/>
        <v>16010.439999999999</v>
      </c>
      <c r="H16" s="29">
        <f t="shared" si="6"/>
        <v>0</v>
      </c>
      <c r="I16" s="29">
        <f t="shared" si="6"/>
        <v>3123.5</v>
      </c>
      <c r="J16" s="29">
        <f t="shared" si="6"/>
        <v>0</v>
      </c>
      <c r="K16" s="29">
        <f t="shared" si="6"/>
        <v>2795.3500000000004</v>
      </c>
      <c r="L16" s="29">
        <f t="shared" si="6"/>
        <v>0</v>
      </c>
      <c r="M16" s="29">
        <f t="shared" si="6"/>
        <v>3462.3389999999999</v>
      </c>
      <c r="N16" s="29">
        <f t="shared" si="6"/>
        <v>0</v>
      </c>
      <c r="O16" s="29">
        <f t="shared" si="6"/>
        <v>3730.085</v>
      </c>
      <c r="P16" s="29">
        <f t="shared" si="6"/>
        <v>0</v>
      </c>
      <c r="Q16" s="29">
        <f t="shared" si="6"/>
        <v>2899.1660000000002</v>
      </c>
      <c r="R16" s="29">
        <f t="shared" si="6"/>
        <v>0</v>
      </c>
      <c r="S16" s="8"/>
      <c r="T16" s="158"/>
    </row>
    <row r="17" spans="1:24" s="12" customFormat="1" ht="33.6" customHeight="1" x14ac:dyDescent="0.3">
      <c r="A17" s="141">
        <v>1</v>
      </c>
      <c r="B17" s="27" t="s">
        <v>158</v>
      </c>
      <c r="C17" s="27" t="e">
        <f>#REF!+#REF!+#REF!+C20</f>
        <v>#REF!</v>
      </c>
      <c r="D17" s="27"/>
      <c r="E17" s="27"/>
      <c r="F17" s="15">
        <f t="shared" ref="F17:R17" si="7">SUM(F18:F20)</f>
        <v>1397.06</v>
      </c>
      <c r="G17" s="15">
        <f t="shared" si="7"/>
        <v>1397.06</v>
      </c>
      <c r="H17" s="15">
        <f t="shared" si="7"/>
        <v>0</v>
      </c>
      <c r="I17" s="15">
        <f t="shared" si="7"/>
        <v>492.5</v>
      </c>
      <c r="J17" s="15">
        <f t="shared" si="7"/>
        <v>0</v>
      </c>
      <c r="K17" s="15">
        <f t="shared" si="7"/>
        <v>162</v>
      </c>
      <c r="L17" s="15">
        <f t="shared" si="7"/>
        <v>0</v>
      </c>
      <c r="M17" s="15">
        <f t="shared" si="7"/>
        <v>452.28</v>
      </c>
      <c r="N17" s="15">
        <f t="shared" si="7"/>
        <v>0</v>
      </c>
      <c r="O17" s="15">
        <f t="shared" si="7"/>
        <v>290.27999999999997</v>
      </c>
      <c r="P17" s="15">
        <f t="shared" si="7"/>
        <v>0</v>
      </c>
      <c r="Q17" s="15">
        <f t="shared" si="7"/>
        <v>0</v>
      </c>
      <c r="R17" s="15">
        <f t="shared" si="7"/>
        <v>0</v>
      </c>
      <c r="S17" s="45"/>
      <c r="T17" s="156"/>
    </row>
    <row r="18" spans="1:24" s="12" customFormat="1" ht="65.400000000000006" customHeight="1" x14ac:dyDescent="0.3">
      <c r="A18" s="53" t="s">
        <v>46</v>
      </c>
      <c r="B18" s="54" t="s">
        <v>174</v>
      </c>
      <c r="C18" s="27"/>
      <c r="D18" s="27"/>
      <c r="E18" s="27"/>
      <c r="F18" s="16">
        <f>G18+H18</f>
        <v>808.06</v>
      </c>
      <c r="G18" s="16">
        <f>I18+K18+M18+O18+Q18</f>
        <v>808.06</v>
      </c>
      <c r="H18" s="16">
        <f>J18+L18+N18+P18+R18</f>
        <v>0</v>
      </c>
      <c r="I18" s="16">
        <v>227.5</v>
      </c>
      <c r="J18" s="15">
        <v>0</v>
      </c>
      <c r="K18" s="15">
        <v>0</v>
      </c>
      <c r="L18" s="15">
        <v>0</v>
      </c>
      <c r="M18" s="16">
        <v>290.27999999999997</v>
      </c>
      <c r="N18" s="16">
        <v>0</v>
      </c>
      <c r="O18" s="16">
        <v>290.27999999999997</v>
      </c>
      <c r="P18" s="16">
        <v>0</v>
      </c>
      <c r="Q18" s="16">
        <v>0</v>
      </c>
      <c r="R18" s="15">
        <v>0</v>
      </c>
      <c r="S18" s="50"/>
    </row>
    <row r="19" spans="1:24" s="12" customFormat="1" ht="52.8" customHeight="1" x14ac:dyDescent="0.3">
      <c r="A19" s="53" t="s">
        <v>47</v>
      </c>
      <c r="B19" s="54" t="s">
        <v>159</v>
      </c>
      <c r="C19" s="27"/>
      <c r="D19" s="27"/>
      <c r="E19" s="27"/>
      <c r="F19" s="16">
        <f>G19+H19</f>
        <v>265</v>
      </c>
      <c r="G19" s="16">
        <f>I19+K19+M19+O19+Q19</f>
        <v>265</v>
      </c>
      <c r="H19" s="16">
        <v>0</v>
      </c>
      <c r="I19" s="16">
        <v>265</v>
      </c>
      <c r="J19" s="15"/>
      <c r="K19" s="15"/>
      <c r="L19" s="15"/>
      <c r="M19" s="16"/>
      <c r="N19" s="16"/>
      <c r="O19" s="16"/>
      <c r="P19" s="16"/>
      <c r="Q19" s="16"/>
      <c r="R19" s="15"/>
      <c r="S19" s="50"/>
    </row>
    <row r="20" spans="1:24" s="13" customFormat="1" ht="57" customHeight="1" x14ac:dyDescent="0.3">
      <c r="A20" s="161" t="s">
        <v>48</v>
      </c>
      <c r="B20" s="65" t="s">
        <v>6</v>
      </c>
      <c r="C20" s="16">
        <v>1.5</v>
      </c>
      <c r="D20" s="46" t="s">
        <v>7</v>
      </c>
      <c r="E20" s="16" t="s">
        <v>31</v>
      </c>
      <c r="F20" s="16">
        <f>G20+H20</f>
        <v>324</v>
      </c>
      <c r="G20" s="16">
        <f>I20+K20+M20+O20+Q20</f>
        <v>324</v>
      </c>
      <c r="H20" s="16">
        <f>J20+L20+N20+P20+R20</f>
        <v>0</v>
      </c>
      <c r="I20" s="16">
        <v>0</v>
      </c>
      <c r="J20" s="16">
        <v>0</v>
      </c>
      <c r="K20" s="16">
        <v>162</v>
      </c>
      <c r="L20" s="16">
        <v>0</v>
      </c>
      <c r="M20" s="16">
        <v>162</v>
      </c>
      <c r="N20" s="16">
        <v>0</v>
      </c>
      <c r="O20" s="66"/>
      <c r="P20" s="16"/>
      <c r="Q20" s="16"/>
      <c r="R20" s="16"/>
      <c r="S20" s="162"/>
    </row>
    <row r="21" spans="1:24" s="12" customFormat="1" ht="36" customHeight="1" x14ac:dyDescent="0.3">
      <c r="A21" s="3">
        <v>2</v>
      </c>
      <c r="B21" s="29" t="s">
        <v>8</v>
      </c>
      <c r="C21" s="29" t="e">
        <f>#REF!+C22</f>
        <v>#REF!</v>
      </c>
      <c r="D21" s="29"/>
      <c r="E21" s="29"/>
      <c r="F21" s="19">
        <f t="shared" ref="F21:R21" si="8">SUM(F22:F24)</f>
        <v>1988.0900000000001</v>
      </c>
      <c r="G21" s="15">
        <f t="shared" si="8"/>
        <v>1988.0900000000001</v>
      </c>
      <c r="H21" s="15">
        <f t="shared" si="8"/>
        <v>0</v>
      </c>
      <c r="I21" s="15">
        <f t="shared" si="8"/>
        <v>210</v>
      </c>
      <c r="J21" s="15">
        <f t="shared" si="8"/>
        <v>0</v>
      </c>
      <c r="K21" s="15">
        <f t="shared" si="8"/>
        <v>932.05</v>
      </c>
      <c r="L21" s="15">
        <f t="shared" si="8"/>
        <v>0</v>
      </c>
      <c r="M21" s="15">
        <f t="shared" si="8"/>
        <v>501.04499999999996</v>
      </c>
      <c r="N21" s="15">
        <f t="shared" si="8"/>
        <v>0</v>
      </c>
      <c r="O21" s="15">
        <f t="shared" si="8"/>
        <v>344.995</v>
      </c>
      <c r="P21" s="15">
        <f t="shared" si="8"/>
        <v>0</v>
      </c>
      <c r="Q21" s="15">
        <f t="shared" si="8"/>
        <v>0</v>
      </c>
      <c r="R21" s="15">
        <f t="shared" si="8"/>
        <v>0</v>
      </c>
      <c r="S21" s="160"/>
    </row>
    <row r="22" spans="1:24" ht="55.2" x14ac:dyDescent="0.3">
      <c r="A22" s="163" t="s">
        <v>44</v>
      </c>
      <c r="B22" s="65" t="s">
        <v>9</v>
      </c>
      <c r="C22" s="16" t="s">
        <v>32</v>
      </c>
      <c r="D22" s="47" t="s">
        <v>10</v>
      </c>
      <c r="E22" s="16" t="s">
        <v>33</v>
      </c>
      <c r="F22" s="16">
        <f>G22+H22</f>
        <v>780</v>
      </c>
      <c r="G22" s="16">
        <f t="shared" ref="G22:H24" si="9">I22+K22+M22+O22+Q22</f>
        <v>780</v>
      </c>
      <c r="H22" s="16">
        <f t="shared" si="9"/>
        <v>0</v>
      </c>
      <c r="I22" s="16"/>
      <c r="J22" s="16"/>
      <c r="K22" s="16">
        <v>260</v>
      </c>
      <c r="L22" s="16">
        <v>0</v>
      </c>
      <c r="M22" s="16">
        <v>260</v>
      </c>
      <c r="N22" s="16">
        <v>0</v>
      </c>
      <c r="O22" s="16">
        <v>260</v>
      </c>
      <c r="P22" s="16">
        <v>0</v>
      </c>
      <c r="Q22" s="16"/>
      <c r="R22" s="16">
        <v>0</v>
      </c>
      <c r="S22" s="8"/>
    </row>
    <row r="23" spans="1:24" ht="57.6" customHeight="1" x14ac:dyDescent="0.3">
      <c r="A23" s="163" t="s">
        <v>45</v>
      </c>
      <c r="B23" s="65" t="s">
        <v>130</v>
      </c>
      <c r="C23" s="16" t="s">
        <v>34</v>
      </c>
      <c r="D23" s="46" t="s">
        <v>12</v>
      </c>
      <c r="E23" s="16" t="s">
        <v>13</v>
      </c>
      <c r="F23" s="16">
        <f>G23+H23</f>
        <v>750.09</v>
      </c>
      <c r="G23" s="16">
        <f t="shared" si="9"/>
        <v>750.09</v>
      </c>
      <c r="H23" s="16">
        <f t="shared" si="9"/>
        <v>0</v>
      </c>
      <c r="I23" s="38">
        <v>210</v>
      </c>
      <c r="J23" s="10">
        <v>0</v>
      </c>
      <c r="K23" s="42">
        <v>290.05</v>
      </c>
      <c r="L23" s="10">
        <v>0</v>
      </c>
      <c r="M23" s="42">
        <v>165.04499999999999</v>
      </c>
      <c r="N23" s="16">
        <v>0</v>
      </c>
      <c r="O23" s="16">
        <v>84.995000000000005</v>
      </c>
      <c r="P23" s="16">
        <v>0</v>
      </c>
      <c r="Q23" s="16">
        <v>0</v>
      </c>
      <c r="R23" s="16">
        <v>0</v>
      </c>
      <c r="S23" s="8"/>
      <c r="T23" s="164"/>
      <c r="U23" s="164"/>
      <c r="V23" s="164"/>
      <c r="W23" s="164"/>
      <c r="X23" s="164"/>
    </row>
    <row r="24" spans="1:24" ht="63" customHeight="1" x14ac:dyDescent="0.3">
      <c r="A24" s="2" t="s">
        <v>54</v>
      </c>
      <c r="B24" s="65" t="s">
        <v>11</v>
      </c>
      <c r="C24" s="16"/>
      <c r="D24" s="46"/>
      <c r="E24" s="16"/>
      <c r="F24" s="16">
        <f>G24+H24</f>
        <v>458</v>
      </c>
      <c r="G24" s="16">
        <f t="shared" si="9"/>
        <v>458</v>
      </c>
      <c r="H24" s="16">
        <f t="shared" si="9"/>
        <v>0</v>
      </c>
      <c r="I24" s="16">
        <v>0</v>
      </c>
      <c r="J24" s="16"/>
      <c r="K24" s="16">
        <v>382</v>
      </c>
      <c r="L24" s="16"/>
      <c r="M24" s="16">
        <v>76</v>
      </c>
      <c r="N24" s="16"/>
      <c r="O24" s="16"/>
      <c r="P24" s="16">
        <v>0</v>
      </c>
      <c r="Q24" s="16"/>
      <c r="R24" s="16"/>
      <c r="S24" s="8"/>
    </row>
    <row r="25" spans="1:24" ht="64.8" customHeight="1" x14ac:dyDescent="0.3">
      <c r="A25" s="3">
        <v>3</v>
      </c>
      <c r="B25" s="48" t="s">
        <v>14</v>
      </c>
      <c r="C25" s="16"/>
      <c r="D25" s="46"/>
      <c r="E25" s="16"/>
      <c r="F25" s="49">
        <f t="shared" ref="F25:R25" si="10">SUM(F26:F28)</f>
        <v>2772</v>
      </c>
      <c r="G25" s="49">
        <f t="shared" si="10"/>
        <v>2772</v>
      </c>
      <c r="H25" s="49">
        <f t="shared" si="10"/>
        <v>0</v>
      </c>
      <c r="I25" s="49">
        <f t="shared" si="10"/>
        <v>0</v>
      </c>
      <c r="J25" s="49">
        <f t="shared" si="10"/>
        <v>0</v>
      </c>
      <c r="K25" s="49">
        <f t="shared" si="10"/>
        <v>350</v>
      </c>
      <c r="L25" s="49">
        <f t="shared" si="10"/>
        <v>0</v>
      </c>
      <c r="M25" s="49">
        <f t="shared" si="10"/>
        <v>350</v>
      </c>
      <c r="N25" s="49">
        <f t="shared" si="10"/>
        <v>0</v>
      </c>
      <c r="O25" s="49">
        <f t="shared" si="10"/>
        <v>1036</v>
      </c>
      <c r="P25" s="49">
        <f t="shared" si="10"/>
        <v>0</v>
      </c>
      <c r="Q25" s="49">
        <f t="shared" si="10"/>
        <v>1036</v>
      </c>
      <c r="R25" s="49">
        <f t="shared" si="10"/>
        <v>0</v>
      </c>
      <c r="S25" s="135"/>
      <c r="T25" s="136"/>
      <c r="U25" s="136"/>
    </row>
    <row r="26" spans="1:24" s="12" customFormat="1" ht="63" customHeight="1" x14ac:dyDescent="0.3">
      <c r="A26" s="2" t="s">
        <v>55</v>
      </c>
      <c r="B26" s="65" t="s">
        <v>175</v>
      </c>
      <c r="C26" s="29" t="e">
        <f>#REF!</f>
        <v>#REF!</v>
      </c>
      <c r="D26" s="29"/>
      <c r="E26" s="29"/>
      <c r="F26" s="16">
        <f>G26+H26</f>
        <v>1372</v>
      </c>
      <c r="G26" s="16">
        <f t="shared" ref="G26:H28" si="11">I26+K26+M26+O26+Q26</f>
        <v>1372</v>
      </c>
      <c r="H26" s="16">
        <f t="shared" si="11"/>
        <v>0</v>
      </c>
      <c r="I26" s="16">
        <v>0</v>
      </c>
      <c r="J26" s="16">
        <v>0</v>
      </c>
      <c r="K26" s="16">
        <v>0</v>
      </c>
      <c r="L26" s="16">
        <v>0</v>
      </c>
      <c r="M26" s="16">
        <v>0</v>
      </c>
      <c r="N26" s="16">
        <v>0</v>
      </c>
      <c r="O26" s="42">
        <v>686</v>
      </c>
      <c r="P26" s="16">
        <v>0</v>
      </c>
      <c r="Q26" s="16">
        <v>686</v>
      </c>
      <c r="R26" s="16">
        <v>0</v>
      </c>
      <c r="S26" s="160"/>
    </row>
    <row r="27" spans="1:24" s="13" customFormat="1" ht="69" x14ac:dyDescent="0.3">
      <c r="A27" s="2" t="s">
        <v>56</v>
      </c>
      <c r="B27" s="57" t="s">
        <v>111</v>
      </c>
      <c r="C27" s="16" t="s">
        <v>35</v>
      </c>
      <c r="D27" s="47" t="s">
        <v>40</v>
      </c>
      <c r="E27" s="16" t="s">
        <v>36</v>
      </c>
      <c r="F27" s="16">
        <f>G27+H27</f>
        <v>1400</v>
      </c>
      <c r="G27" s="16">
        <f t="shared" si="11"/>
        <v>1400</v>
      </c>
      <c r="H27" s="16">
        <f t="shared" si="11"/>
        <v>0</v>
      </c>
      <c r="I27" s="16">
        <v>0</v>
      </c>
      <c r="J27" s="16">
        <v>0</v>
      </c>
      <c r="K27" s="16">
        <v>350</v>
      </c>
      <c r="L27" s="16">
        <v>0</v>
      </c>
      <c r="M27" s="16">
        <v>350</v>
      </c>
      <c r="N27" s="16">
        <v>0</v>
      </c>
      <c r="O27" s="16">
        <v>350</v>
      </c>
      <c r="P27" s="16">
        <v>0</v>
      </c>
      <c r="Q27" s="16">
        <v>350</v>
      </c>
      <c r="R27" s="16">
        <v>0</v>
      </c>
      <c r="S27" s="162"/>
    </row>
    <row r="28" spans="1:24" s="13" customFormat="1" ht="51" customHeight="1" x14ac:dyDescent="0.3">
      <c r="A28" s="2" t="s">
        <v>57</v>
      </c>
      <c r="B28" s="57" t="s">
        <v>145</v>
      </c>
      <c r="C28" s="16"/>
      <c r="D28" s="47"/>
      <c r="E28" s="16"/>
      <c r="F28" s="16">
        <f>G28+H28</f>
        <v>0</v>
      </c>
      <c r="G28" s="16">
        <f t="shared" si="11"/>
        <v>0</v>
      </c>
      <c r="H28" s="16">
        <f t="shared" si="11"/>
        <v>0</v>
      </c>
      <c r="I28" s="16">
        <v>0</v>
      </c>
      <c r="J28" s="16">
        <v>0</v>
      </c>
      <c r="K28" s="16">
        <v>0</v>
      </c>
      <c r="L28" s="16">
        <v>0</v>
      </c>
      <c r="M28" s="16">
        <v>0</v>
      </c>
      <c r="N28" s="67">
        <v>0</v>
      </c>
      <c r="O28" s="16">
        <v>0</v>
      </c>
      <c r="P28" s="16">
        <v>0</v>
      </c>
      <c r="Q28" s="16">
        <v>0</v>
      </c>
      <c r="R28" s="67">
        <v>0</v>
      </c>
      <c r="S28" s="162"/>
    </row>
    <row r="29" spans="1:24" s="13" customFormat="1" ht="69" x14ac:dyDescent="0.3">
      <c r="A29" s="3">
        <v>4</v>
      </c>
      <c r="B29" s="29" t="s">
        <v>15</v>
      </c>
      <c r="C29" s="16" t="s">
        <v>37</v>
      </c>
      <c r="D29" s="47" t="s">
        <v>39</v>
      </c>
      <c r="E29" s="16" t="s">
        <v>36</v>
      </c>
      <c r="F29" s="15">
        <f t="shared" ref="F29:R29" si="12">SUM(F30:F32)</f>
        <v>3208</v>
      </c>
      <c r="G29" s="15">
        <f t="shared" si="12"/>
        <v>3208</v>
      </c>
      <c r="H29" s="15">
        <f t="shared" si="12"/>
        <v>0</v>
      </c>
      <c r="I29" s="15">
        <f t="shared" si="12"/>
        <v>679</v>
      </c>
      <c r="J29" s="15">
        <f t="shared" si="12"/>
        <v>0</v>
      </c>
      <c r="K29" s="15">
        <f t="shared" si="12"/>
        <v>0</v>
      </c>
      <c r="L29" s="15">
        <f t="shared" si="12"/>
        <v>0</v>
      </c>
      <c r="M29" s="15">
        <f t="shared" si="12"/>
        <v>1171</v>
      </c>
      <c r="N29" s="15">
        <f t="shared" si="12"/>
        <v>0</v>
      </c>
      <c r="O29" s="15">
        <f t="shared" si="12"/>
        <v>679</v>
      </c>
      <c r="P29" s="15">
        <f t="shared" si="12"/>
        <v>0</v>
      </c>
      <c r="Q29" s="15">
        <f t="shared" si="12"/>
        <v>679</v>
      </c>
      <c r="R29" s="15">
        <f t="shared" si="12"/>
        <v>0</v>
      </c>
      <c r="S29" s="162"/>
    </row>
    <row r="30" spans="1:24" s="13" customFormat="1" ht="67.2" customHeight="1" x14ac:dyDescent="0.3">
      <c r="A30" s="2" t="s">
        <v>58</v>
      </c>
      <c r="B30" s="57" t="s">
        <v>140</v>
      </c>
      <c r="C30" s="16"/>
      <c r="D30" s="47"/>
      <c r="E30" s="16"/>
      <c r="F30" s="38">
        <f>G30+H30</f>
        <v>2716</v>
      </c>
      <c r="G30" s="38">
        <f t="shared" ref="G30:H32" si="13">I30+K30+M30+O30+Q30</f>
        <v>2716</v>
      </c>
      <c r="H30" s="16">
        <f t="shared" si="13"/>
        <v>0</v>
      </c>
      <c r="I30" s="16">
        <v>679</v>
      </c>
      <c r="J30" s="16"/>
      <c r="K30" s="16"/>
      <c r="L30" s="16"/>
      <c r="M30" s="16">
        <v>679</v>
      </c>
      <c r="N30" s="16"/>
      <c r="O30" s="16">
        <v>679</v>
      </c>
      <c r="P30" s="16">
        <v>0</v>
      </c>
      <c r="Q30" s="16">
        <v>679</v>
      </c>
      <c r="R30" s="16">
        <v>0</v>
      </c>
      <c r="S30" s="162"/>
    </row>
    <row r="31" spans="1:24" ht="49.8" customHeight="1" x14ac:dyDescent="0.3">
      <c r="A31" s="2" t="s">
        <v>59</v>
      </c>
      <c r="B31" s="57" t="s">
        <v>129</v>
      </c>
      <c r="C31" s="16"/>
      <c r="D31" s="16"/>
      <c r="E31" s="16"/>
      <c r="F31" s="16">
        <f>G31+H31</f>
        <v>0</v>
      </c>
      <c r="G31" s="16">
        <f t="shared" si="13"/>
        <v>0</v>
      </c>
      <c r="H31" s="16">
        <f t="shared" si="13"/>
        <v>0</v>
      </c>
      <c r="I31" s="16">
        <v>0</v>
      </c>
      <c r="J31" s="42">
        <v>0</v>
      </c>
      <c r="K31" s="16">
        <v>0</v>
      </c>
      <c r="L31" s="16">
        <v>0</v>
      </c>
      <c r="M31" s="15"/>
      <c r="N31" s="15"/>
      <c r="O31" s="15"/>
      <c r="P31" s="15"/>
      <c r="Q31" s="15"/>
      <c r="R31" s="15"/>
      <c r="S31" s="8"/>
    </row>
    <row r="32" spans="1:24" s="13" customFormat="1" ht="55.2" x14ac:dyDescent="0.3">
      <c r="A32" s="2" t="s">
        <v>60</v>
      </c>
      <c r="B32" s="57" t="s">
        <v>141</v>
      </c>
      <c r="C32" s="16" t="s">
        <v>38</v>
      </c>
      <c r="D32" s="46" t="s">
        <v>18</v>
      </c>
      <c r="E32" s="16" t="s">
        <v>19</v>
      </c>
      <c r="F32" s="16">
        <f>G32+H32</f>
        <v>492</v>
      </c>
      <c r="G32" s="16">
        <f t="shared" si="13"/>
        <v>492</v>
      </c>
      <c r="H32" s="16">
        <f t="shared" si="13"/>
        <v>0</v>
      </c>
      <c r="I32" s="16">
        <v>0</v>
      </c>
      <c r="J32" s="16">
        <v>0</v>
      </c>
      <c r="K32" s="16">
        <v>0</v>
      </c>
      <c r="L32" s="16">
        <v>0</v>
      </c>
      <c r="M32" s="16">
        <v>492</v>
      </c>
      <c r="N32" s="16">
        <v>0</v>
      </c>
      <c r="O32" s="16"/>
      <c r="P32" s="16">
        <v>0</v>
      </c>
      <c r="Q32" s="16">
        <v>0</v>
      </c>
      <c r="R32" s="16">
        <v>0</v>
      </c>
      <c r="S32" s="162"/>
    </row>
    <row r="33" spans="1:20" ht="46.5" customHeight="1" x14ac:dyDescent="0.3">
      <c r="A33" s="3">
        <v>5</v>
      </c>
      <c r="B33" s="29" t="s">
        <v>16</v>
      </c>
      <c r="C33" s="43"/>
      <c r="D33" s="16"/>
      <c r="E33" s="16"/>
      <c r="F33" s="15">
        <f t="shared" ref="F33:R33" si="14">SUM(F34:F35)</f>
        <v>1660.05</v>
      </c>
      <c r="G33" s="15">
        <f t="shared" si="14"/>
        <v>1660.05</v>
      </c>
      <c r="H33" s="15">
        <f t="shared" si="14"/>
        <v>0</v>
      </c>
      <c r="I33" s="15">
        <f t="shared" si="14"/>
        <v>310</v>
      </c>
      <c r="J33" s="15">
        <f t="shared" si="14"/>
        <v>0</v>
      </c>
      <c r="K33" s="15">
        <f t="shared" si="14"/>
        <v>424.1</v>
      </c>
      <c r="L33" s="15">
        <f t="shared" si="14"/>
        <v>0</v>
      </c>
      <c r="M33" s="15">
        <f t="shared" si="14"/>
        <v>234.54</v>
      </c>
      <c r="N33" s="15">
        <f t="shared" si="14"/>
        <v>0</v>
      </c>
      <c r="O33" s="15">
        <f t="shared" si="14"/>
        <v>436.40999999999997</v>
      </c>
      <c r="P33" s="15">
        <f t="shared" si="14"/>
        <v>0</v>
      </c>
      <c r="Q33" s="15">
        <f t="shared" si="14"/>
        <v>255</v>
      </c>
      <c r="R33" s="15">
        <f t="shared" si="14"/>
        <v>0</v>
      </c>
      <c r="S33" s="8"/>
    </row>
    <row r="34" spans="1:20" ht="73.5" customHeight="1" x14ac:dyDescent="0.3">
      <c r="A34" s="165" t="s">
        <v>61</v>
      </c>
      <c r="B34" s="65" t="s">
        <v>134</v>
      </c>
      <c r="C34" s="43"/>
      <c r="D34" s="16"/>
      <c r="E34" s="16"/>
      <c r="F34" s="16">
        <f>G34+H34</f>
        <v>1130</v>
      </c>
      <c r="G34" s="16">
        <f>I34+K34+M34+O34+Q34</f>
        <v>1130</v>
      </c>
      <c r="H34" s="16">
        <f>J34+L34+N34+P34+R34</f>
        <v>0</v>
      </c>
      <c r="I34" s="16">
        <v>310</v>
      </c>
      <c r="J34" s="16">
        <v>0</v>
      </c>
      <c r="K34" s="16">
        <v>255</v>
      </c>
      <c r="L34" s="16">
        <v>0</v>
      </c>
      <c r="M34" s="16">
        <v>0</v>
      </c>
      <c r="N34" s="16">
        <v>0</v>
      </c>
      <c r="O34" s="16">
        <v>310</v>
      </c>
      <c r="P34" s="16">
        <v>0</v>
      </c>
      <c r="Q34" s="16">
        <v>255</v>
      </c>
      <c r="R34" s="16">
        <v>0</v>
      </c>
      <c r="S34" s="8"/>
    </row>
    <row r="35" spans="1:20" ht="51" customHeight="1" x14ac:dyDescent="0.3">
      <c r="A35" s="165" t="s">
        <v>62</v>
      </c>
      <c r="B35" s="65" t="s">
        <v>112</v>
      </c>
      <c r="C35" s="43"/>
      <c r="D35" s="16"/>
      <c r="E35" s="16"/>
      <c r="F35" s="16">
        <f>G35+H35</f>
        <v>530.04999999999995</v>
      </c>
      <c r="G35" s="16">
        <f>I35+K35+M35+O35+Q35</f>
        <v>530.04999999999995</v>
      </c>
      <c r="H35" s="16">
        <f>J35+L35+N35+P35+R35</f>
        <v>0</v>
      </c>
      <c r="I35" s="16">
        <v>0</v>
      </c>
      <c r="J35" s="16">
        <v>0</v>
      </c>
      <c r="K35" s="16">
        <v>169.1</v>
      </c>
      <c r="L35" s="16">
        <v>0</v>
      </c>
      <c r="M35" s="16">
        <v>234.54</v>
      </c>
      <c r="N35" s="16">
        <v>0</v>
      </c>
      <c r="O35" s="16">
        <v>126.41</v>
      </c>
      <c r="P35" s="16">
        <v>0</v>
      </c>
      <c r="Q35" s="16">
        <v>0</v>
      </c>
      <c r="R35" s="16">
        <v>0</v>
      </c>
      <c r="S35" s="8"/>
    </row>
    <row r="36" spans="1:20" ht="40.799999999999997" customHeight="1" x14ac:dyDescent="0.3">
      <c r="A36" s="166">
        <v>6</v>
      </c>
      <c r="B36" s="48" t="s">
        <v>63</v>
      </c>
      <c r="C36" s="43"/>
      <c r="D36" s="16"/>
      <c r="E36" s="16"/>
      <c r="F36" s="15">
        <f t="shared" ref="F36:R36" si="15">SUM(F37:F39)</f>
        <v>3095.2400000000002</v>
      </c>
      <c r="G36" s="15">
        <f t="shared" si="15"/>
        <v>3095.2400000000002</v>
      </c>
      <c r="H36" s="15">
        <f t="shared" si="15"/>
        <v>0</v>
      </c>
      <c r="I36" s="15">
        <f t="shared" si="15"/>
        <v>1054</v>
      </c>
      <c r="J36" s="15">
        <f t="shared" si="15"/>
        <v>0</v>
      </c>
      <c r="K36" s="15">
        <f t="shared" si="15"/>
        <v>549.20000000000005</v>
      </c>
      <c r="L36" s="15">
        <f t="shared" si="15"/>
        <v>0</v>
      </c>
      <c r="M36" s="15">
        <f t="shared" si="15"/>
        <v>375.47399999999999</v>
      </c>
      <c r="N36" s="15">
        <f t="shared" si="15"/>
        <v>0</v>
      </c>
      <c r="O36" s="15">
        <f t="shared" si="15"/>
        <v>565.4</v>
      </c>
      <c r="P36" s="15">
        <f t="shared" si="15"/>
        <v>0</v>
      </c>
      <c r="Q36" s="15">
        <f t="shared" si="15"/>
        <v>551.16600000000005</v>
      </c>
      <c r="R36" s="15">
        <f t="shared" si="15"/>
        <v>0</v>
      </c>
      <c r="S36" s="8"/>
    </row>
    <row r="37" spans="1:20" ht="51" customHeight="1" x14ac:dyDescent="0.3">
      <c r="A37" s="165" t="s">
        <v>64</v>
      </c>
      <c r="B37" s="65" t="s">
        <v>90</v>
      </c>
      <c r="C37" s="43"/>
      <c r="D37" s="16"/>
      <c r="E37" s="16"/>
      <c r="F37" s="16">
        <f>G37+H37</f>
        <v>423.56</v>
      </c>
      <c r="G37" s="16">
        <f t="shared" ref="G37:H39" si="16">I37+K37+M37+O37+Q37</f>
        <v>423.56</v>
      </c>
      <c r="H37" s="16">
        <f t="shared" si="16"/>
        <v>0</v>
      </c>
      <c r="I37" s="16">
        <v>327</v>
      </c>
      <c r="J37" s="16">
        <v>0</v>
      </c>
      <c r="K37" s="16">
        <v>53.1</v>
      </c>
      <c r="L37" s="16">
        <v>0</v>
      </c>
      <c r="M37" s="16">
        <v>43.46</v>
      </c>
      <c r="N37" s="16">
        <v>0</v>
      </c>
      <c r="O37" s="16">
        <v>0</v>
      </c>
      <c r="P37" s="16">
        <v>0</v>
      </c>
      <c r="Q37" s="16">
        <v>0</v>
      </c>
      <c r="R37" s="16">
        <v>0</v>
      </c>
      <c r="S37" s="8"/>
      <c r="T37" s="158"/>
    </row>
    <row r="38" spans="1:20" ht="52.8" customHeight="1" x14ac:dyDescent="0.3">
      <c r="A38" s="165" t="s">
        <v>65</v>
      </c>
      <c r="B38" s="65" t="s">
        <v>117</v>
      </c>
      <c r="C38" s="43"/>
      <c r="D38" s="16"/>
      <c r="E38" s="16"/>
      <c r="F38" s="16">
        <f>G38+H38</f>
        <v>1020.668</v>
      </c>
      <c r="G38" s="16">
        <f t="shared" si="16"/>
        <v>1020.668</v>
      </c>
      <c r="H38" s="16">
        <f t="shared" si="16"/>
        <v>0</v>
      </c>
      <c r="I38" s="16">
        <v>277</v>
      </c>
      <c r="J38" s="16">
        <v>0</v>
      </c>
      <c r="K38" s="16">
        <v>394.93400000000003</v>
      </c>
      <c r="L38" s="16">
        <v>0</v>
      </c>
      <c r="M38" s="16">
        <v>233.334</v>
      </c>
      <c r="N38" s="16">
        <v>0</v>
      </c>
      <c r="O38" s="16">
        <v>115.4</v>
      </c>
      <c r="P38" s="16">
        <v>0</v>
      </c>
      <c r="Q38" s="16">
        <v>0</v>
      </c>
      <c r="R38" s="16">
        <v>0</v>
      </c>
      <c r="S38" s="8"/>
    </row>
    <row r="39" spans="1:20" ht="51.6" customHeight="1" x14ac:dyDescent="0.3">
      <c r="A39" s="165" t="s">
        <v>66</v>
      </c>
      <c r="B39" s="65" t="s">
        <v>118</v>
      </c>
      <c r="C39" s="43"/>
      <c r="D39" s="16"/>
      <c r="E39" s="16"/>
      <c r="F39" s="16">
        <f>G39+H39</f>
        <v>1651.0120000000002</v>
      </c>
      <c r="G39" s="16">
        <f t="shared" si="16"/>
        <v>1651.0120000000002</v>
      </c>
      <c r="H39" s="16">
        <f t="shared" si="16"/>
        <v>0</v>
      </c>
      <c r="I39" s="16">
        <v>450</v>
      </c>
      <c r="J39" s="16">
        <v>0</v>
      </c>
      <c r="K39" s="16">
        <v>101.166</v>
      </c>
      <c r="L39" s="16">
        <v>0</v>
      </c>
      <c r="M39" s="42">
        <v>98.68</v>
      </c>
      <c r="N39" s="16">
        <v>0</v>
      </c>
      <c r="O39" s="42">
        <v>450</v>
      </c>
      <c r="P39" s="16">
        <v>0</v>
      </c>
      <c r="Q39" s="42">
        <v>551.16600000000005</v>
      </c>
      <c r="R39" s="16">
        <v>0</v>
      </c>
      <c r="S39" s="8"/>
    </row>
    <row r="40" spans="1:20" x14ac:dyDescent="0.3">
      <c r="A40" s="3">
        <v>7</v>
      </c>
      <c r="B40" s="27" t="s">
        <v>49</v>
      </c>
      <c r="C40" s="43"/>
      <c r="D40" s="16"/>
      <c r="E40" s="16"/>
      <c r="F40" s="39">
        <f t="shared" ref="F40:R40" si="17">SUM(F41:F42)</f>
        <v>1890</v>
      </c>
      <c r="G40" s="39">
        <f t="shared" si="17"/>
        <v>1890</v>
      </c>
      <c r="H40" s="39">
        <f t="shared" si="17"/>
        <v>0</v>
      </c>
      <c r="I40" s="39">
        <f t="shared" si="17"/>
        <v>378</v>
      </c>
      <c r="J40" s="39">
        <f t="shared" si="17"/>
        <v>0</v>
      </c>
      <c r="K40" s="39">
        <f t="shared" si="17"/>
        <v>378</v>
      </c>
      <c r="L40" s="39">
        <f t="shared" si="17"/>
        <v>0</v>
      </c>
      <c r="M40" s="39">
        <f t="shared" si="17"/>
        <v>378</v>
      </c>
      <c r="N40" s="39">
        <f t="shared" si="17"/>
        <v>0</v>
      </c>
      <c r="O40" s="39">
        <f t="shared" si="17"/>
        <v>378</v>
      </c>
      <c r="P40" s="39">
        <f t="shared" si="17"/>
        <v>0</v>
      </c>
      <c r="Q40" s="39">
        <f t="shared" si="17"/>
        <v>378</v>
      </c>
      <c r="R40" s="39">
        <f t="shared" si="17"/>
        <v>0</v>
      </c>
      <c r="S40" s="8"/>
    </row>
    <row r="41" spans="1:20" ht="43.2" customHeight="1" x14ac:dyDescent="0.3">
      <c r="A41" s="165" t="s">
        <v>138</v>
      </c>
      <c r="B41" s="65" t="s">
        <v>17</v>
      </c>
      <c r="C41" s="43"/>
      <c r="D41" s="16"/>
      <c r="E41" s="16"/>
      <c r="F41" s="38">
        <f>G41+H41</f>
        <v>1890</v>
      </c>
      <c r="G41" s="38">
        <f>I41+K41+M41+O41+Q41</f>
        <v>1890</v>
      </c>
      <c r="H41" s="38">
        <f>J41+L41+N41+P41+R41</f>
        <v>0</v>
      </c>
      <c r="I41" s="140">
        <v>378</v>
      </c>
      <c r="J41" s="140">
        <v>0</v>
      </c>
      <c r="K41" s="140">
        <v>378</v>
      </c>
      <c r="L41" s="140">
        <v>0</v>
      </c>
      <c r="M41" s="140">
        <v>378</v>
      </c>
      <c r="N41" s="140">
        <v>0</v>
      </c>
      <c r="O41" s="140">
        <v>378</v>
      </c>
      <c r="P41" s="140">
        <v>0</v>
      </c>
      <c r="Q41" s="140">
        <v>378</v>
      </c>
      <c r="R41" s="140">
        <v>0</v>
      </c>
      <c r="S41" s="8"/>
    </row>
    <row r="42" spans="1:20" ht="38.4" customHeight="1" x14ac:dyDescent="0.3">
      <c r="A42" s="165" t="s">
        <v>139</v>
      </c>
      <c r="B42" s="65" t="s">
        <v>20</v>
      </c>
      <c r="C42" s="43"/>
      <c r="D42" s="16"/>
      <c r="E42" s="16"/>
      <c r="F42" s="38">
        <f>G42+H42</f>
        <v>0</v>
      </c>
      <c r="G42" s="38">
        <f>I42+K42+M42+O42+Q42</f>
        <v>0</v>
      </c>
      <c r="H42" s="38">
        <f>J42+L42+N42+P42+R42</f>
        <v>0</v>
      </c>
      <c r="I42" s="140">
        <v>0</v>
      </c>
      <c r="J42" s="140">
        <v>0</v>
      </c>
      <c r="K42" s="140">
        <v>0</v>
      </c>
      <c r="L42" s="140">
        <v>0</v>
      </c>
      <c r="M42" s="140">
        <v>0</v>
      </c>
      <c r="N42" s="140">
        <v>0</v>
      </c>
      <c r="O42" s="140">
        <v>0</v>
      </c>
      <c r="P42" s="140">
        <v>0</v>
      </c>
      <c r="Q42" s="140">
        <v>0</v>
      </c>
      <c r="R42" s="140">
        <v>0</v>
      </c>
      <c r="S42" s="8"/>
    </row>
  </sheetData>
  <mergeCells count="25">
    <mergeCell ref="B10:C10"/>
    <mergeCell ref="B11:C11"/>
    <mergeCell ref="I3:R4"/>
    <mergeCell ref="F5:F6"/>
    <mergeCell ref="G5:G6"/>
    <mergeCell ref="H5:H6"/>
    <mergeCell ref="I5:J5"/>
    <mergeCell ref="K5:L5"/>
    <mergeCell ref="M5:N5"/>
    <mergeCell ref="O5:P5"/>
    <mergeCell ref="Q5:R5"/>
    <mergeCell ref="A1:O1"/>
    <mergeCell ref="Q1:R1"/>
    <mergeCell ref="A2:O2"/>
    <mergeCell ref="A3:A6"/>
    <mergeCell ref="B3:B6"/>
    <mergeCell ref="C3:C6"/>
    <mergeCell ref="D3:D6"/>
    <mergeCell ref="E3:E6"/>
    <mergeCell ref="F3:H4"/>
    <mergeCell ref="T8:U8"/>
    <mergeCell ref="V8:W8"/>
    <mergeCell ref="X8:Y8"/>
    <mergeCell ref="Z8:AA8"/>
    <mergeCell ref="AB8:AC8"/>
  </mergeCells>
  <pageMargins left="0.24" right="0.16" top="0.39" bottom="0.39" header="0.3" footer="0.3"/>
  <pageSetup paperSize="9" scale="7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6" zoomScaleNormal="86" workbookViewId="0">
      <selection activeCell="B40" sqref="B40"/>
    </sheetView>
  </sheetViews>
  <sheetFormatPr defaultRowHeight="15.6" x14ac:dyDescent="0.3"/>
  <cols>
    <col min="1" max="1" width="4.44140625" style="10" customWidth="1"/>
    <col min="2" max="2" width="36.88671875" style="8" customWidth="1"/>
    <col min="3" max="3" width="19.33203125" style="9" hidden="1" customWidth="1"/>
    <col min="4" max="4" width="46.44140625" style="10" hidden="1" customWidth="1"/>
    <col min="5" max="5" width="28.5546875" style="10" hidden="1" customWidth="1"/>
    <col min="6" max="6" width="14.6640625" style="10" customWidth="1"/>
    <col min="7" max="7" width="14.109375" style="5" customWidth="1"/>
    <col min="8" max="8" width="12" style="5" customWidth="1"/>
    <col min="9" max="9" width="14" style="5" customWidth="1"/>
    <col min="10" max="10" width="10.6640625" style="5" customWidth="1"/>
    <col min="11" max="11" width="11.33203125" style="5" customWidth="1"/>
    <col min="12" max="12" width="10.44140625" style="5" customWidth="1"/>
    <col min="13" max="13" width="12.88671875" style="5" customWidth="1"/>
    <col min="14" max="14" width="10.6640625" style="5" customWidth="1"/>
    <col min="15" max="15" width="11.6640625" style="5" customWidth="1"/>
    <col min="16" max="16" width="10.44140625" style="5" customWidth="1"/>
    <col min="17" max="17" width="11.109375" style="5" customWidth="1"/>
    <col min="18" max="19" width="11" style="5" customWidth="1"/>
    <col min="20" max="20" width="14" style="6" bestFit="1" customWidth="1"/>
    <col min="21" max="21" width="11.109375" style="6" bestFit="1" customWidth="1"/>
    <col min="22" max="22" width="11.5546875" style="6" customWidth="1"/>
    <col min="23" max="23" width="12.109375" style="6" customWidth="1"/>
    <col min="24" max="24" width="13.109375" style="6" customWidth="1"/>
    <col min="25" max="25" width="11.109375" style="6" customWidth="1"/>
    <col min="26" max="26" width="13.44140625" style="6" customWidth="1"/>
    <col min="27" max="27" width="11.33203125" style="6" customWidth="1"/>
    <col min="28" max="28" width="13.88671875" style="6" customWidth="1"/>
    <col min="29" max="29" width="10.33203125" style="6" customWidth="1"/>
    <col min="30" max="30" width="12.33203125" style="6" bestFit="1" customWidth="1"/>
    <col min="31" max="253" width="9.109375" style="6"/>
    <col min="254" max="254" width="5.109375" style="6" customWidth="1"/>
    <col min="255" max="255" width="75.109375" style="6" customWidth="1"/>
    <col min="256" max="256" width="10.5546875" style="6" customWidth="1"/>
    <col min="257" max="258" width="0" style="6" hidden="1" customWidth="1"/>
    <col min="259" max="260" width="11.6640625" style="6" customWidth="1"/>
    <col min="261" max="261" width="10.109375" style="6" bestFit="1" customWidth="1"/>
    <col min="262" max="262" width="8.109375" style="6" customWidth="1"/>
    <col min="263" max="263" width="10.88671875" style="6" customWidth="1"/>
    <col min="264" max="264" width="10" style="6" bestFit="1" customWidth="1"/>
    <col min="265" max="266" width="10.5546875" style="6" customWidth="1"/>
    <col min="267" max="267" width="10" style="6" bestFit="1" customWidth="1"/>
    <col min="268" max="269" width="11.5546875" style="6" customWidth="1"/>
    <col min="270" max="270" width="10" style="6" bestFit="1" customWidth="1"/>
    <col min="271" max="271" width="8.109375" style="6" customWidth="1"/>
    <col min="272" max="272" width="10" style="6" customWidth="1"/>
    <col min="273" max="273" width="10" style="6" bestFit="1" customWidth="1"/>
    <col min="274" max="274" width="8.109375" style="6" customWidth="1"/>
    <col min="275" max="275" width="9.88671875" style="6" customWidth="1"/>
    <col min="276" max="509" width="9.109375" style="6"/>
    <col min="510" max="510" width="5.109375" style="6" customWidth="1"/>
    <col min="511" max="511" width="75.109375" style="6" customWidth="1"/>
    <col min="512" max="512" width="10.5546875" style="6" customWidth="1"/>
    <col min="513" max="514" width="0" style="6" hidden="1" customWidth="1"/>
    <col min="515" max="516" width="11.6640625" style="6" customWidth="1"/>
    <col min="517" max="517" width="10.109375" style="6" bestFit="1" customWidth="1"/>
    <col min="518" max="518" width="8.109375" style="6" customWidth="1"/>
    <col min="519" max="519" width="10.88671875" style="6" customWidth="1"/>
    <col min="520" max="520" width="10" style="6" bestFit="1" customWidth="1"/>
    <col min="521" max="522" width="10.5546875" style="6" customWidth="1"/>
    <col min="523" max="523" width="10" style="6" bestFit="1" customWidth="1"/>
    <col min="524" max="525" width="11.5546875" style="6" customWidth="1"/>
    <col min="526" max="526" width="10" style="6" bestFit="1" customWidth="1"/>
    <col min="527" max="527" width="8.109375" style="6" customWidth="1"/>
    <col min="528" max="528" width="10" style="6" customWidth="1"/>
    <col min="529" max="529" width="10" style="6" bestFit="1" customWidth="1"/>
    <col min="530" max="530" width="8.109375" style="6" customWidth="1"/>
    <col min="531" max="531" width="9.88671875" style="6" customWidth="1"/>
    <col min="532" max="765" width="9.109375" style="6"/>
    <col min="766" max="766" width="5.109375" style="6" customWidth="1"/>
    <col min="767" max="767" width="75.109375" style="6" customWidth="1"/>
    <col min="768" max="768" width="10.5546875" style="6" customWidth="1"/>
    <col min="769" max="770" width="0" style="6" hidden="1" customWidth="1"/>
    <col min="771" max="772" width="11.6640625" style="6" customWidth="1"/>
    <col min="773" max="773" width="10.109375" style="6" bestFit="1" customWidth="1"/>
    <col min="774" max="774" width="8.109375" style="6" customWidth="1"/>
    <col min="775" max="775" width="10.88671875" style="6" customWidth="1"/>
    <col min="776" max="776" width="10" style="6" bestFit="1" customWidth="1"/>
    <col min="777" max="778" width="10.5546875" style="6" customWidth="1"/>
    <col min="779" max="779" width="10" style="6" bestFit="1" customWidth="1"/>
    <col min="780" max="781" width="11.5546875" style="6" customWidth="1"/>
    <col min="782" max="782" width="10" style="6" bestFit="1" customWidth="1"/>
    <col min="783" max="783" width="8.109375" style="6" customWidth="1"/>
    <col min="784" max="784" width="10" style="6" customWidth="1"/>
    <col min="785" max="785" width="10" style="6" bestFit="1" customWidth="1"/>
    <col min="786" max="786" width="8.109375" style="6" customWidth="1"/>
    <col min="787" max="787" width="9.88671875" style="6" customWidth="1"/>
    <col min="788" max="1021" width="9.109375" style="6"/>
    <col min="1022" max="1022" width="5.109375" style="6" customWidth="1"/>
    <col min="1023" max="1023" width="75.109375" style="6" customWidth="1"/>
    <col min="1024" max="1024" width="10.5546875" style="6" customWidth="1"/>
    <col min="1025" max="1026" width="0" style="6" hidden="1" customWidth="1"/>
    <col min="1027" max="1028" width="11.6640625" style="6" customWidth="1"/>
    <col min="1029" max="1029" width="10.109375" style="6" bestFit="1" customWidth="1"/>
    <col min="1030" max="1030" width="8.109375" style="6" customWidth="1"/>
    <col min="1031" max="1031" width="10.88671875" style="6" customWidth="1"/>
    <col min="1032" max="1032" width="10" style="6" bestFit="1" customWidth="1"/>
    <col min="1033" max="1034" width="10.5546875" style="6" customWidth="1"/>
    <col min="1035" max="1035" width="10" style="6" bestFit="1" customWidth="1"/>
    <col min="1036" max="1037" width="11.5546875" style="6" customWidth="1"/>
    <col min="1038" max="1038" width="10" style="6" bestFit="1" customWidth="1"/>
    <col min="1039" max="1039" width="8.109375" style="6" customWidth="1"/>
    <col min="1040" max="1040" width="10" style="6" customWidth="1"/>
    <col min="1041" max="1041" width="10" style="6" bestFit="1" customWidth="1"/>
    <col min="1042" max="1042" width="8.109375" style="6" customWidth="1"/>
    <col min="1043" max="1043" width="9.88671875" style="6" customWidth="1"/>
    <col min="1044" max="1277" width="9.109375" style="6"/>
    <col min="1278" max="1278" width="5.109375" style="6" customWidth="1"/>
    <col min="1279" max="1279" width="75.109375" style="6" customWidth="1"/>
    <col min="1280" max="1280" width="10.5546875" style="6" customWidth="1"/>
    <col min="1281" max="1282" width="0" style="6" hidden="1" customWidth="1"/>
    <col min="1283" max="1284" width="11.6640625" style="6" customWidth="1"/>
    <col min="1285" max="1285" width="10.109375" style="6" bestFit="1" customWidth="1"/>
    <col min="1286" max="1286" width="8.109375" style="6" customWidth="1"/>
    <col min="1287" max="1287" width="10.88671875" style="6" customWidth="1"/>
    <col min="1288" max="1288" width="10" style="6" bestFit="1" customWidth="1"/>
    <col min="1289" max="1290" width="10.5546875" style="6" customWidth="1"/>
    <col min="1291" max="1291" width="10" style="6" bestFit="1" customWidth="1"/>
    <col min="1292" max="1293" width="11.5546875" style="6" customWidth="1"/>
    <col min="1294" max="1294" width="10" style="6" bestFit="1" customWidth="1"/>
    <col min="1295" max="1295" width="8.109375" style="6" customWidth="1"/>
    <col min="1296" max="1296" width="10" style="6" customWidth="1"/>
    <col min="1297" max="1297" width="10" style="6" bestFit="1" customWidth="1"/>
    <col min="1298" max="1298" width="8.109375" style="6" customWidth="1"/>
    <col min="1299" max="1299" width="9.88671875" style="6" customWidth="1"/>
    <col min="1300" max="1533" width="9.109375" style="6"/>
    <col min="1534" max="1534" width="5.109375" style="6" customWidth="1"/>
    <col min="1535" max="1535" width="75.109375" style="6" customWidth="1"/>
    <col min="1536" max="1536" width="10.5546875" style="6" customWidth="1"/>
    <col min="1537" max="1538" width="0" style="6" hidden="1" customWidth="1"/>
    <col min="1539" max="1540" width="11.6640625" style="6" customWidth="1"/>
    <col min="1541" max="1541" width="10.109375" style="6" bestFit="1" customWidth="1"/>
    <col min="1542" max="1542" width="8.109375" style="6" customWidth="1"/>
    <col min="1543" max="1543" width="10.88671875" style="6" customWidth="1"/>
    <col min="1544" max="1544" width="10" style="6" bestFit="1" customWidth="1"/>
    <col min="1545" max="1546" width="10.5546875" style="6" customWidth="1"/>
    <col min="1547" max="1547" width="10" style="6" bestFit="1" customWidth="1"/>
    <col min="1548" max="1549" width="11.5546875" style="6" customWidth="1"/>
    <col min="1550" max="1550" width="10" style="6" bestFit="1" customWidth="1"/>
    <col min="1551" max="1551" width="8.109375" style="6" customWidth="1"/>
    <col min="1552" max="1552" width="10" style="6" customWidth="1"/>
    <col min="1553" max="1553" width="10" style="6" bestFit="1" customWidth="1"/>
    <col min="1554" max="1554" width="8.109375" style="6" customWidth="1"/>
    <col min="1555" max="1555" width="9.88671875" style="6" customWidth="1"/>
    <col min="1556" max="1789" width="9.109375" style="6"/>
    <col min="1790" max="1790" width="5.109375" style="6" customWidth="1"/>
    <col min="1791" max="1791" width="75.109375" style="6" customWidth="1"/>
    <col min="1792" max="1792" width="10.5546875" style="6" customWidth="1"/>
    <col min="1793" max="1794" width="0" style="6" hidden="1" customWidth="1"/>
    <col min="1795" max="1796" width="11.6640625" style="6" customWidth="1"/>
    <col min="1797" max="1797" width="10.109375" style="6" bestFit="1" customWidth="1"/>
    <col min="1798" max="1798" width="8.109375" style="6" customWidth="1"/>
    <col min="1799" max="1799" width="10.88671875" style="6" customWidth="1"/>
    <col min="1800" max="1800" width="10" style="6" bestFit="1" customWidth="1"/>
    <col min="1801" max="1802" width="10.5546875" style="6" customWidth="1"/>
    <col min="1803" max="1803" width="10" style="6" bestFit="1" customWidth="1"/>
    <col min="1804" max="1805" width="11.5546875" style="6" customWidth="1"/>
    <col min="1806" max="1806" width="10" style="6" bestFit="1" customWidth="1"/>
    <col min="1807" max="1807" width="8.109375" style="6" customWidth="1"/>
    <col min="1808" max="1808" width="10" style="6" customWidth="1"/>
    <col min="1809" max="1809" width="10" style="6" bestFit="1" customWidth="1"/>
    <col min="1810" max="1810" width="8.109375" style="6" customWidth="1"/>
    <col min="1811" max="1811" width="9.88671875" style="6" customWidth="1"/>
    <col min="1812" max="2045" width="9.109375" style="6"/>
    <col min="2046" max="2046" width="5.109375" style="6" customWidth="1"/>
    <col min="2047" max="2047" width="75.109375" style="6" customWidth="1"/>
    <col min="2048" max="2048" width="10.5546875" style="6" customWidth="1"/>
    <col min="2049" max="2050" width="0" style="6" hidden="1" customWidth="1"/>
    <col min="2051" max="2052" width="11.6640625" style="6" customWidth="1"/>
    <col min="2053" max="2053" width="10.109375" style="6" bestFit="1" customWidth="1"/>
    <col min="2054" max="2054" width="8.109375" style="6" customWidth="1"/>
    <col min="2055" max="2055" width="10.88671875" style="6" customWidth="1"/>
    <col min="2056" max="2056" width="10" style="6" bestFit="1" customWidth="1"/>
    <col min="2057" max="2058" width="10.5546875" style="6" customWidth="1"/>
    <col min="2059" max="2059" width="10" style="6" bestFit="1" customWidth="1"/>
    <col min="2060" max="2061" width="11.5546875" style="6" customWidth="1"/>
    <col min="2062" max="2062" width="10" style="6" bestFit="1" customWidth="1"/>
    <col min="2063" max="2063" width="8.109375" style="6" customWidth="1"/>
    <col min="2064" max="2064" width="10" style="6" customWidth="1"/>
    <col min="2065" max="2065" width="10" style="6" bestFit="1" customWidth="1"/>
    <col min="2066" max="2066" width="8.109375" style="6" customWidth="1"/>
    <col min="2067" max="2067" width="9.88671875" style="6" customWidth="1"/>
    <col min="2068" max="2301" width="9.109375" style="6"/>
    <col min="2302" max="2302" width="5.109375" style="6" customWidth="1"/>
    <col min="2303" max="2303" width="75.109375" style="6" customWidth="1"/>
    <col min="2304" max="2304" width="10.5546875" style="6" customWidth="1"/>
    <col min="2305" max="2306" width="0" style="6" hidden="1" customWidth="1"/>
    <col min="2307" max="2308" width="11.6640625" style="6" customWidth="1"/>
    <col min="2309" max="2309" width="10.109375" style="6" bestFit="1" customWidth="1"/>
    <col min="2310" max="2310" width="8.109375" style="6" customWidth="1"/>
    <col min="2311" max="2311" width="10.88671875" style="6" customWidth="1"/>
    <col min="2312" max="2312" width="10" style="6" bestFit="1" customWidth="1"/>
    <col min="2313" max="2314" width="10.5546875" style="6" customWidth="1"/>
    <col min="2315" max="2315" width="10" style="6" bestFit="1" customWidth="1"/>
    <col min="2316" max="2317" width="11.5546875" style="6" customWidth="1"/>
    <col min="2318" max="2318" width="10" style="6" bestFit="1" customWidth="1"/>
    <col min="2319" max="2319" width="8.109375" style="6" customWidth="1"/>
    <col min="2320" max="2320" width="10" style="6" customWidth="1"/>
    <col min="2321" max="2321" width="10" style="6" bestFit="1" customWidth="1"/>
    <col min="2322" max="2322" width="8.109375" style="6" customWidth="1"/>
    <col min="2323" max="2323" width="9.88671875" style="6" customWidth="1"/>
    <col min="2324" max="2557" width="9.109375" style="6"/>
    <col min="2558" max="2558" width="5.109375" style="6" customWidth="1"/>
    <col min="2559" max="2559" width="75.109375" style="6" customWidth="1"/>
    <col min="2560" max="2560" width="10.5546875" style="6" customWidth="1"/>
    <col min="2561" max="2562" width="0" style="6" hidden="1" customWidth="1"/>
    <col min="2563" max="2564" width="11.6640625" style="6" customWidth="1"/>
    <col min="2565" max="2565" width="10.109375" style="6" bestFit="1" customWidth="1"/>
    <col min="2566" max="2566" width="8.109375" style="6" customWidth="1"/>
    <col min="2567" max="2567" width="10.88671875" style="6" customWidth="1"/>
    <col min="2568" max="2568" width="10" style="6" bestFit="1" customWidth="1"/>
    <col min="2569" max="2570" width="10.5546875" style="6" customWidth="1"/>
    <col min="2571" max="2571" width="10" style="6" bestFit="1" customWidth="1"/>
    <col min="2572" max="2573" width="11.5546875" style="6" customWidth="1"/>
    <col min="2574" max="2574" width="10" style="6" bestFit="1" customWidth="1"/>
    <col min="2575" max="2575" width="8.109375" style="6" customWidth="1"/>
    <col min="2576" max="2576" width="10" style="6" customWidth="1"/>
    <col min="2577" max="2577" width="10" style="6" bestFit="1" customWidth="1"/>
    <col min="2578" max="2578" width="8.109375" style="6" customWidth="1"/>
    <col min="2579" max="2579" width="9.88671875" style="6" customWidth="1"/>
    <col min="2580" max="2813" width="9.109375" style="6"/>
    <col min="2814" max="2814" width="5.109375" style="6" customWidth="1"/>
    <col min="2815" max="2815" width="75.109375" style="6" customWidth="1"/>
    <col min="2816" max="2816" width="10.5546875" style="6" customWidth="1"/>
    <col min="2817" max="2818" width="0" style="6" hidden="1" customWidth="1"/>
    <col min="2819" max="2820" width="11.6640625" style="6" customWidth="1"/>
    <col min="2821" max="2821" width="10.109375" style="6" bestFit="1" customWidth="1"/>
    <col min="2822" max="2822" width="8.109375" style="6" customWidth="1"/>
    <col min="2823" max="2823" width="10.88671875" style="6" customWidth="1"/>
    <col min="2824" max="2824" width="10" style="6" bestFit="1" customWidth="1"/>
    <col min="2825" max="2826" width="10.5546875" style="6" customWidth="1"/>
    <col min="2827" max="2827" width="10" style="6" bestFit="1" customWidth="1"/>
    <col min="2828" max="2829" width="11.5546875" style="6" customWidth="1"/>
    <col min="2830" max="2830" width="10" style="6" bestFit="1" customWidth="1"/>
    <col min="2831" max="2831" width="8.109375" style="6" customWidth="1"/>
    <col min="2832" max="2832" width="10" style="6" customWidth="1"/>
    <col min="2833" max="2833" width="10" style="6" bestFit="1" customWidth="1"/>
    <col min="2834" max="2834" width="8.109375" style="6" customWidth="1"/>
    <col min="2835" max="2835" width="9.88671875" style="6" customWidth="1"/>
    <col min="2836" max="3069" width="9.109375" style="6"/>
    <col min="3070" max="3070" width="5.109375" style="6" customWidth="1"/>
    <col min="3071" max="3071" width="75.109375" style="6" customWidth="1"/>
    <col min="3072" max="3072" width="10.5546875" style="6" customWidth="1"/>
    <col min="3073" max="3074" width="0" style="6" hidden="1" customWidth="1"/>
    <col min="3075" max="3076" width="11.6640625" style="6" customWidth="1"/>
    <col min="3077" max="3077" width="10.109375" style="6" bestFit="1" customWidth="1"/>
    <col min="3078" max="3078" width="8.109375" style="6" customWidth="1"/>
    <col min="3079" max="3079" width="10.88671875" style="6" customWidth="1"/>
    <col min="3080" max="3080" width="10" style="6" bestFit="1" customWidth="1"/>
    <col min="3081" max="3082" width="10.5546875" style="6" customWidth="1"/>
    <col min="3083" max="3083" width="10" style="6" bestFit="1" customWidth="1"/>
    <col min="3084" max="3085" width="11.5546875" style="6" customWidth="1"/>
    <col min="3086" max="3086" width="10" style="6" bestFit="1" customWidth="1"/>
    <col min="3087" max="3087" width="8.109375" style="6" customWidth="1"/>
    <col min="3088" max="3088" width="10" style="6" customWidth="1"/>
    <col min="3089" max="3089" width="10" style="6" bestFit="1" customWidth="1"/>
    <col min="3090" max="3090" width="8.109375" style="6" customWidth="1"/>
    <col min="3091" max="3091" width="9.88671875" style="6" customWidth="1"/>
    <col min="3092" max="3325" width="9.109375" style="6"/>
    <col min="3326" max="3326" width="5.109375" style="6" customWidth="1"/>
    <col min="3327" max="3327" width="75.109375" style="6" customWidth="1"/>
    <col min="3328" max="3328" width="10.5546875" style="6" customWidth="1"/>
    <col min="3329" max="3330" width="0" style="6" hidden="1" customWidth="1"/>
    <col min="3331" max="3332" width="11.6640625" style="6" customWidth="1"/>
    <col min="3333" max="3333" width="10.109375" style="6" bestFit="1" customWidth="1"/>
    <col min="3334" max="3334" width="8.109375" style="6" customWidth="1"/>
    <col min="3335" max="3335" width="10.88671875" style="6" customWidth="1"/>
    <col min="3336" max="3336" width="10" style="6" bestFit="1" customWidth="1"/>
    <col min="3337" max="3338" width="10.5546875" style="6" customWidth="1"/>
    <col min="3339" max="3339" width="10" style="6" bestFit="1" customWidth="1"/>
    <col min="3340" max="3341" width="11.5546875" style="6" customWidth="1"/>
    <col min="3342" max="3342" width="10" style="6" bestFit="1" customWidth="1"/>
    <col min="3343" max="3343" width="8.109375" style="6" customWidth="1"/>
    <col min="3344" max="3344" width="10" style="6" customWidth="1"/>
    <col min="3345" max="3345" width="10" style="6" bestFit="1" customWidth="1"/>
    <col min="3346" max="3346" width="8.109375" style="6" customWidth="1"/>
    <col min="3347" max="3347" width="9.88671875" style="6" customWidth="1"/>
    <col min="3348" max="3581" width="9.109375" style="6"/>
    <col min="3582" max="3582" width="5.109375" style="6" customWidth="1"/>
    <col min="3583" max="3583" width="75.109375" style="6" customWidth="1"/>
    <col min="3584" max="3584" width="10.5546875" style="6" customWidth="1"/>
    <col min="3585" max="3586" width="0" style="6" hidden="1" customWidth="1"/>
    <col min="3587" max="3588" width="11.6640625" style="6" customWidth="1"/>
    <col min="3589" max="3589" width="10.109375" style="6" bestFit="1" customWidth="1"/>
    <col min="3590" max="3590" width="8.109375" style="6" customWidth="1"/>
    <col min="3591" max="3591" width="10.88671875" style="6" customWidth="1"/>
    <col min="3592" max="3592" width="10" style="6" bestFit="1" customWidth="1"/>
    <col min="3593" max="3594" width="10.5546875" style="6" customWidth="1"/>
    <col min="3595" max="3595" width="10" style="6" bestFit="1" customWidth="1"/>
    <col min="3596" max="3597" width="11.5546875" style="6" customWidth="1"/>
    <col min="3598" max="3598" width="10" style="6" bestFit="1" customWidth="1"/>
    <col min="3599" max="3599" width="8.109375" style="6" customWidth="1"/>
    <col min="3600" max="3600" width="10" style="6" customWidth="1"/>
    <col min="3601" max="3601" width="10" style="6" bestFit="1" customWidth="1"/>
    <col min="3602" max="3602" width="8.109375" style="6" customWidth="1"/>
    <col min="3603" max="3603" width="9.88671875" style="6" customWidth="1"/>
    <col min="3604" max="3837" width="9.109375" style="6"/>
    <col min="3838" max="3838" width="5.109375" style="6" customWidth="1"/>
    <col min="3839" max="3839" width="75.109375" style="6" customWidth="1"/>
    <col min="3840" max="3840" width="10.5546875" style="6" customWidth="1"/>
    <col min="3841" max="3842" width="0" style="6" hidden="1" customWidth="1"/>
    <col min="3843" max="3844" width="11.6640625" style="6" customWidth="1"/>
    <col min="3845" max="3845" width="10.109375" style="6" bestFit="1" customWidth="1"/>
    <col min="3846" max="3846" width="8.109375" style="6" customWidth="1"/>
    <col min="3847" max="3847" width="10.88671875" style="6" customWidth="1"/>
    <col min="3848" max="3848" width="10" style="6" bestFit="1" customWidth="1"/>
    <col min="3849" max="3850" width="10.5546875" style="6" customWidth="1"/>
    <col min="3851" max="3851" width="10" style="6" bestFit="1" customWidth="1"/>
    <col min="3852" max="3853" width="11.5546875" style="6" customWidth="1"/>
    <col min="3854" max="3854" width="10" style="6" bestFit="1" customWidth="1"/>
    <col min="3855" max="3855" width="8.109375" style="6" customWidth="1"/>
    <col min="3856" max="3856" width="10" style="6" customWidth="1"/>
    <col min="3857" max="3857" width="10" style="6" bestFit="1" customWidth="1"/>
    <col min="3858" max="3858" width="8.109375" style="6" customWidth="1"/>
    <col min="3859" max="3859" width="9.88671875" style="6" customWidth="1"/>
    <col min="3860" max="4093" width="9.109375" style="6"/>
    <col min="4094" max="4094" width="5.109375" style="6" customWidth="1"/>
    <col min="4095" max="4095" width="75.109375" style="6" customWidth="1"/>
    <col min="4096" max="4096" width="10.5546875" style="6" customWidth="1"/>
    <col min="4097" max="4098" width="0" style="6" hidden="1" customWidth="1"/>
    <col min="4099" max="4100" width="11.6640625" style="6" customWidth="1"/>
    <col min="4101" max="4101" width="10.109375" style="6" bestFit="1" customWidth="1"/>
    <col min="4102" max="4102" width="8.109375" style="6" customWidth="1"/>
    <col min="4103" max="4103" width="10.88671875" style="6" customWidth="1"/>
    <col min="4104" max="4104" width="10" style="6" bestFit="1" customWidth="1"/>
    <col min="4105" max="4106" width="10.5546875" style="6" customWidth="1"/>
    <col min="4107" max="4107" width="10" style="6" bestFit="1" customWidth="1"/>
    <col min="4108" max="4109" width="11.5546875" style="6" customWidth="1"/>
    <col min="4110" max="4110" width="10" style="6" bestFit="1" customWidth="1"/>
    <col min="4111" max="4111" width="8.109375" style="6" customWidth="1"/>
    <col min="4112" max="4112" width="10" style="6" customWidth="1"/>
    <col min="4113" max="4113" width="10" style="6" bestFit="1" customWidth="1"/>
    <col min="4114" max="4114" width="8.109375" style="6" customWidth="1"/>
    <col min="4115" max="4115" width="9.88671875" style="6" customWidth="1"/>
    <col min="4116" max="4349" width="9.109375" style="6"/>
    <col min="4350" max="4350" width="5.109375" style="6" customWidth="1"/>
    <col min="4351" max="4351" width="75.109375" style="6" customWidth="1"/>
    <col min="4352" max="4352" width="10.5546875" style="6" customWidth="1"/>
    <col min="4353" max="4354" width="0" style="6" hidden="1" customWidth="1"/>
    <col min="4355" max="4356" width="11.6640625" style="6" customWidth="1"/>
    <col min="4357" max="4357" width="10.109375" style="6" bestFit="1" customWidth="1"/>
    <col min="4358" max="4358" width="8.109375" style="6" customWidth="1"/>
    <col min="4359" max="4359" width="10.88671875" style="6" customWidth="1"/>
    <col min="4360" max="4360" width="10" style="6" bestFit="1" customWidth="1"/>
    <col min="4361" max="4362" width="10.5546875" style="6" customWidth="1"/>
    <col min="4363" max="4363" width="10" style="6" bestFit="1" customWidth="1"/>
    <col min="4364" max="4365" width="11.5546875" style="6" customWidth="1"/>
    <col min="4366" max="4366" width="10" style="6" bestFit="1" customWidth="1"/>
    <col min="4367" max="4367" width="8.109375" style="6" customWidth="1"/>
    <col min="4368" max="4368" width="10" style="6" customWidth="1"/>
    <col min="4369" max="4369" width="10" style="6" bestFit="1" customWidth="1"/>
    <col min="4370" max="4370" width="8.109375" style="6" customWidth="1"/>
    <col min="4371" max="4371" width="9.88671875" style="6" customWidth="1"/>
    <col min="4372" max="4605" width="9.109375" style="6"/>
    <col min="4606" max="4606" width="5.109375" style="6" customWidth="1"/>
    <col min="4607" max="4607" width="75.109375" style="6" customWidth="1"/>
    <col min="4608" max="4608" width="10.5546875" style="6" customWidth="1"/>
    <col min="4609" max="4610" width="0" style="6" hidden="1" customWidth="1"/>
    <col min="4611" max="4612" width="11.6640625" style="6" customWidth="1"/>
    <col min="4613" max="4613" width="10.109375" style="6" bestFit="1" customWidth="1"/>
    <col min="4614" max="4614" width="8.109375" style="6" customWidth="1"/>
    <col min="4615" max="4615" width="10.88671875" style="6" customWidth="1"/>
    <col min="4616" max="4616" width="10" style="6" bestFit="1" customWidth="1"/>
    <col min="4617" max="4618" width="10.5546875" style="6" customWidth="1"/>
    <col min="4619" max="4619" width="10" style="6" bestFit="1" customWidth="1"/>
    <col min="4620" max="4621" width="11.5546875" style="6" customWidth="1"/>
    <col min="4622" max="4622" width="10" style="6" bestFit="1" customWidth="1"/>
    <col min="4623" max="4623" width="8.109375" style="6" customWidth="1"/>
    <col min="4624" max="4624" width="10" style="6" customWidth="1"/>
    <col min="4625" max="4625" width="10" style="6" bestFit="1" customWidth="1"/>
    <col min="4626" max="4626" width="8.109375" style="6" customWidth="1"/>
    <col min="4627" max="4627" width="9.88671875" style="6" customWidth="1"/>
    <col min="4628" max="4861" width="9.109375" style="6"/>
    <col min="4862" max="4862" width="5.109375" style="6" customWidth="1"/>
    <col min="4863" max="4863" width="75.109375" style="6" customWidth="1"/>
    <col min="4864" max="4864" width="10.5546875" style="6" customWidth="1"/>
    <col min="4865" max="4866" width="0" style="6" hidden="1" customWidth="1"/>
    <col min="4867" max="4868" width="11.6640625" style="6" customWidth="1"/>
    <col min="4869" max="4869" width="10.109375" style="6" bestFit="1" customWidth="1"/>
    <col min="4870" max="4870" width="8.109375" style="6" customWidth="1"/>
    <col min="4871" max="4871" width="10.88671875" style="6" customWidth="1"/>
    <col min="4872" max="4872" width="10" style="6" bestFit="1" customWidth="1"/>
    <col min="4873" max="4874" width="10.5546875" style="6" customWidth="1"/>
    <col min="4875" max="4875" width="10" style="6" bestFit="1" customWidth="1"/>
    <col min="4876" max="4877" width="11.5546875" style="6" customWidth="1"/>
    <col min="4878" max="4878" width="10" style="6" bestFit="1" customWidth="1"/>
    <col min="4879" max="4879" width="8.109375" style="6" customWidth="1"/>
    <col min="4880" max="4880" width="10" style="6" customWidth="1"/>
    <col min="4881" max="4881" width="10" style="6" bestFit="1" customWidth="1"/>
    <col min="4882" max="4882" width="8.109375" style="6" customWidth="1"/>
    <col min="4883" max="4883" width="9.88671875" style="6" customWidth="1"/>
    <col min="4884" max="5117" width="9.109375" style="6"/>
    <col min="5118" max="5118" width="5.109375" style="6" customWidth="1"/>
    <col min="5119" max="5119" width="75.109375" style="6" customWidth="1"/>
    <col min="5120" max="5120" width="10.5546875" style="6" customWidth="1"/>
    <col min="5121" max="5122" width="0" style="6" hidden="1" customWidth="1"/>
    <col min="5123" max="5124" width="11.6640625" style="6" customWidth="1"/>
    <col min="5125" max="5125" width="10.109375" style="6" bestFit="1" customWidth="1"/>
    <col min="5126" max="5126" width="8.109375" style="6" customWidth="1"/>
    <col min="5127" max="5127" width="10.88671875" style="6" customWidth="1"/>
    <col min="5128" max="5128" width="10" style="6" bestFit="1" customWidth="1"/>
    <col min="5129" max="5130" width="10.5546875" style="6" customWidth="1"/>
    <col min="5131" max="5131" width="10" style="6" bestFit="1" customWidth="1"/>
    <col min="5132" max="5133" width="11.5546875" style="6" customWidth="1"/>
    <col min="5134" max="5134" width="10" style="6" bestFit="1" customWidth="1"/>
    <col min="5135" max="5135" width="8.109375" style="6" customWidth="1"/>
    <col min="5136" max="5136" width="10" style="6" customWidth="1"/>
    <col min="5137" max="5137" width="10" style="6" bestFit="1" customWidth="1"/>
    <col min="5138" max="5138" width="8.109375" style="6" customWidth="1"/>
    <col min="5139" max="5139" width="9.88671875" style="6" customWidth="1"/>
    <col min="5140" max="5373" width="9.109375" style="6"/>
    <col min="5374" max="5374" width="5.109375" style="6" customWidth="1"/>
    <col min="5375" max="5375" width="75.109375" style="6" customWidth="1"/>
    <col min="5376" max="5376" width="10.5546875" style="6" customWidth="1"/>
    <col min="5377" max="5378" width="0" style="6" hidden="1" customWidth="1"/>
    <col min="5379" max="5380" width="11.6640625" style="6" customWidth="1"/>
    <col min="5381" max="5381" width="10.109375" style="6" bestFit="1" customWidth="1"/>
    <col min="5382" max="5382" width="8.109375" style="6" customWidth="1"/>
    <col min="5383" max="5383" width="10.88671875" style="6" customWidth="1"/>
    <col min="5384" max="5384" width="10" style="6" bestFit="1" customWidth="1"/>
    <col min="5385" max="5386" width="10.5546875" style="6" customWidth="1"/>
    <col min="5387" max="5387" width="10" style="6" bestFit="1" customWidth="1"/>
    <col min="5388" max="5389" width="11.5546875" style="6" customWidth="1"/>
    <col min="5390" max="5390" width="10" style="6" bestFit="1" customWidth="1"/>
    <col min="5391" max="5391" width="8.109375" style="6" customWidth="1"/>
    <col min="5392" max="5392" width="10" style="6" customWidth="1"/>
    <col min="5393" max="5393" width="10" style="6" bestFit="1" customWidth="1"/>
    <col min="5394" max="5394" width="8.109375" style="6" customWidth="1"/>
    <col min="5395" max="5395" width="9.88671875" style="6" customWidth="1"/>
    <col min="5396" max="5629" width="9.109375" style="6"/>
    <col min="5630" max="5630" width="5.109375" style="6" customWidth="1"/>
    <col min="5631" max="5631" width="75.109375" style="6" customWidth="1"/>
    <col min="5632" max="5632" width="10.5546875" style="6" customWidth="1"/>
    <col min="5633" max="5634" width="0" style="6" hidden="1" customWidth="1"/>
    <col min="5635" max="5636" width="11.6640625" style="6" customWidth="1"/>
    <col min="5637" max="5637" width="10.109375" style="6" bestFit="1" customWidth="1"/>
    <col min="5638" max="5638" width="8.109375" style="6" customWidth="1"/>
    <col min="5639" max="5639" width="10.88671875" style="6" customWidth="1"/>
    <col min="5640" max="5640" width="10" style="6" bestFit="1" customWidth="1"/>
    <col min="5641" max="5642" width="10.5546875" style="6" customWidth="1"/>
    <col min="5643" max="5643" width="10" style="6" bestFit="1" customWidth="1"/>
    <col min="5644" max="5645" width="11.5546875" style="6" customWidth="1"/>
    <col min="5646" max="5646" width="10" style="6" bestFit="1" customWidth="1"/>
    <col min="5647" max="5647" width="8.109375" style="6" customWidth="1"/>
    <col min="5648" max="5648" width="10" style="6" customWidth="1"/>
    <col min="5649" max="5649" width="10" style="6" bestFit="1" customWidth="1"/>
    <col min="5650" max="5650" width="8.109375" style="6" customWidth="1"/>
    <col min="5651" max="5651" width="9.88671875" style="6" customWidth="1"/>
    <col min="5652" max="5885" width="9.109375" style="6"/>
    <col min="5886" max="5886" width="5.109375" style="6" customWidth="1"/>
    <col min="5887" max="5887" width="75.109375" style="6" customWidth="1"/>
    <col min="5888" max="5888" width="10.5546875" style="6" customWidth="1"/>
    <col min="5889" max="5890" width="0" style="6" hidden="1" customWidth="1"/>
    <col min="5891" max="5892" width="11.6640625" style="6" customWidth="1"/>
    <col min="5893" max="5893" width="10.109375" style="6" bestFit="1" customWidth="1"/>
    <col min="5894" max="5894" width="8.109375" style="6" customWidth="1"/>
    <col min="5895" max="5895" width="10.88671875" style="6" customWidth="1"/>
    <col min="5896" max="5896" width="10" style="6" bestFit="1" customWidth="1"/>
    <col min="5897" max="5898" width="10.5546875" style="6" customWidth="1"/>
    <col min="5899" max="5899" width="10" style="6" bestFit="1" customWidth="1"/>
    <col min="5900" max="5901" width="11.5546875" style="6" customWidth="1"/>
    <col min="5902" max="5902" width="10" style="6" bestFit="1" customWidth="1"/>
    <col min="5903" max="5903" width="8.109375" style="6" customWidth="1"/>
    <col min="5904" max="5904" width="10" style="6" customWidth="1"/>
    <col min="5905" max="5905" width="10" style="6" bestFit="1" customWidth="1"/>
    <col min="5906" max="5906" width="8.109375" style="6" customWidth="1"/>
    <col min="5907" max="5907" width="9.88671875" style="6" customWidth="1"/>
    <col min="5908" max="6141" width="9.109375" style="6"/>
    <col min="6142" max="6142" width="5.109375" style="6" customWidth="1"/>
    <col min="6143" max="6143" width="75.109375" style="6" customWidth="1"/>
    <col min="6144" max="6144" width="10.5546875" style="6" customWidth="1"/>
    <col min="6145" max="6146" width="0" style="6" hidden="1" customWidth="1"/>
    <col min="6147" max="6148" width="11.6640625" style="6" customWidth="1"/>
    <col min="6149" max="6149" width="10.109375" style="6" bestFit="1" customWidth="1"/>
    <col min="6150" max="6150" width="8.109375" style="6" customWidth="1"/>
    <col min="6151" max="6151" width="10.88671875" style="6" customWidth="1"/>
    <col min="6152" max="6152" width="10" style="6" bestFit="1" customWidth="1"/>
    <col min="6153" max="6154" width="10.5546875" style="6" customWidth="1"/>
    <col min="6155" max="6155" width="10" style="6" bestFit="1" customWidth="1"/>
    <col min="6156" max="6157" width="11.5546875" style="6" customWidth="1"/>
    <col min="6158" max="6158" width="10" style="6" bestFit="1" customWidth="1"/>
    <col min="6159" max="6159" width="8.109375" style="6" customWidth="1"/>
    <col min="6160" max="6160" width="10" style="6" customWidth="1"/>
    <col min="6161" max="6161" width="10" style="6" bestFit="1" customWidth="1"/>
    <col min="6162" max="6162" width="8.109375" style="6" customWidth="1"/>
    <col min="6163" max="6163" width="9.88671875" style="6" customWidth="1"/>
    <col min="6164" max="6397" width="9.109375" style="6"/>
    <col min="6398" max="6398" width="5.109375" style="6" customWidth="1"/>
    <col min="6399" max="6399" width="75.109375" style="6" customWidth="1"/>
    <col min="6400" max="6400" width="10.5546875" style="6" customWidth="1"/>
    <col min="6401" max="6402" width="0" style="6" hidden="1" customWidth="1"/>
    <col min="6403" max="6404" width="11.6640625" style="6" customWidth="1"/>
    <col min="6405" max="6405" width="10.109375" style="6" bestFit="1" customWidth="1"/>
    <col min="6406" max="6406" width="8.109375" style="6" customWidth="1"/>
    <col min="6407" max="6407" width="10.88671875" style="6" customWidth="1"/>
    <col min="6408" max="6408" width="10" style="6" bestFit="1" customWidth="1"/>
    <col min="6409" max="6410" width="10.5546875" style="6" customWidth="1"/>
    <col min="6411" max="6411" width="10" style="6" bestFit="1" customWidth="1"/>
    <col min="6412" max="6413" width="11.5546875" style="6" customWidth="1"/>
    <col min="6414" max="6414" width="10" style="6" bestFit="1" customWidth="1"/>
    <col min="6415" max="6415" width="8.109375" style="6" customWidth="1"/>
    <col min="6416" max="6416" width="10" style="6" customWidth="1"/>
    <col min="6417" max="6417" width="10" style="6" bestFit="1" customWidth="1"/>
    <col min="6418" max="6418" width="8.109375" style="6" customWidth="1"/>
    <col min="6419" max="6419" width="9.88671875" style="6" customWidth="1"/>
    <col min="6420" max="6653" width="9.109375" style="6"/>
    <col min="6654" max="6654" width="5.109375" style="6" customWidth="1"/>
    <col min="6655" max="6655" width="75.109375" style="6" customWidth="1"/>
    <col min="6656" max="6656" width="10.5546875" style="6" customWidth="1"/>
    <col min="6657" max="6658" width="0" style="6" hidden="1" customWidth="1"/>
    <col min="6659" max="6660" width="11.6640625" style="6" customWidth="1"/>
    <col min="6661" max="6661" width="10.109375" style="6" bestFit="1" customWidth="1"/>
    <col min="6662" max="6662" width="8.109375" style="6" customWidth="1"/>
    <col min="6663" max="6663" width="10.88671875" style="6" customWidth="1"/>
    <col min="6664" max="6664" width="10" style="6" bestFit="1" customWidth="1"/>
    <col min="6665" max="6666" width="10.5546875" style="6" customWidth="1"/>
    <col min="6667" max="6667" width="10" style="6" bestFit="1" customWidth="1"/>
    <col min="6668" max="6669" width="11.5546875" style="6" customWidth="1"/>
    <col min="6670" max="6670" width="10" style="6" bestFit="1" customWidth="1"/>
    <col min="6671" max="6671" width="8.109375" style="6" customWidth="1"/>
    <col min="6672" max="6672" width="10" style="6" customWidth="1"/>
    <col min="6673" max="6673" width="10" style="6" bestFit="1" customWidth="1"/>
    <col min="6674" max="6674" width="8.109375" style="6" customWidth="1"/>
    <col min="6675" max="6675" width="9.88671875" style="6" customWidth="1"/>
    <col min="6676" max="6909" width="9.109375" style="6"/>
    <col min="6910" max="6910" width="5.109375" style="6" customWidth="1"/>
    <col min="6911" max="6911" width="75.109375" style="6" customWidth="1"/>
    <col min="6912" max="6912" width="10.5546875" style="6" customWidth="1"/>
    <col min="6913" max="6914" width="0" style="6" hidden="1" customWidth="1"/>
    <col min="6915" max="6916" width="11.6640625" style="6" customWidth="1"/>
    <col min="6917" max="6917" width="10.109375" style="6" bestFit="1" customWidth="1"/>
    <col min="6918" max="6918" width="8.109375" style="6" customWidth="1"/>
    <col min="6919" max="6919" width="10.88671875" style="6" customWidth="1"/>
    <col min="6920" max="6920" width="10" style="6" bestFit="1" customWidth="1"/>
    <col min="6921" max="6922" width="10.5546875" style="6" customWidth="1"/>
    <col min="6923" max="6923" width="10" style="6" bestFit="1" customWidth="1"/>
    <col min="6924" max="6925" width="11.5546875" style="6" customWidth="1"/>
    <col min="6926" max="6926" width="10" style="6" bestFit="1" customWidth="1"/>
    <col min="6927" max="6927" width="8.109375" style="6" customWidth="1"/>
    <col min="6928" max="6928" width="10" style="6" customWidth="1"/>
    <col min="6929" max="6929" width="10" style="6" bestFit="1" customWidth="1"/>
    <col min="6930" max="6930" width="8.109375" style="6" customWidth="1"/>
    <col min="6931" max="6931" width="9.88671875" style="6" customWidth="1"/>
    <col min="6932" max="7165" width="9.109375" style="6"/>
    <col min="7166" max="7166" width="5.109375" style="6" customWidth="1"/>
    <col min="7167" max="7167" width="75.109375" style="6" customWidth="1"/>
    <col min="7168" max="7168" width="10.5546875" style="6" customWidth="1"/>
    <col min="7169" max="7170" width="0" style="6" hidden="1" customWidth="1"/>
    <col min="7171" max="7172" width="11.6640625" style="6" customWidth="1"/>
    <col min="7173" max="7173" width="10.109375" style="6" bestFit="1" customWidth="1"/>
    <col min="7174" max="7174" width="8.109375" style="6" customWidth="1"/>
    <col min="7175" max="7175" width="10.88671875" style="6" customWidth="1"/>
    <col min="7176" max="7176" width="10" style="6" bestFit="1" customWidth="1"/>
    <col min="7177" max="7178" width="10.5546875" style="6" customWidth="1"/>
    <col min="7179" max="7179" width="10" style="6" bestFit="1" customWidth="1"/>
    <col min="7180" max="7181" width="11.5546875" style="6" customWidth="1"/>
    <col min="7182" max="7182" width="10" style="6" bestFit="1" customWidth="1"/>
    <col min="7183" max="7183" width="8.109375" style="6" customWidth="1"/>
    <col min="7184" max="7184" width="10" style="6" customWidth="1"/>
    <col min="7185" max="7185" width="10" style="6" bestFit="1" customWidth="1"/>
    <col min="7186" max="7186" width="8.109375" style="6" customWidth="1"/>
    <col min="7187" max="7187" width="9.88671875" style="6" customWidth="1"/>
    <col min="7188" max="7421" width="9.109375" style="6"/>
    <col min="7422" max="7422" width="5.109375" style="6" customWidth="1"/>
    <col min="7423" max="7423" width="75.109375" style="6" customWidth="1"/>
    <col min="7424" max="7424" width="10.5546875" style="6" customWidth="1"/>
    <col min="7425" max="7426" width="0" style="6" hidden="1" customWidth="1"/>
    <col min="7427" max="7428" width="11.6640625" style="6" customWidth="1"/>
    <col min="7429" max="7429" width="10.109375" style="6" bestFit="1" customWidth="1"/>
    <col min="7430" max="7430" width="8.109375" style="6" customWidth="1"/>
    <col min="7431" max="7431" width="10.88671875" style="6" customWidth="1"/>
    <col min="7432" max="7432" width="10" style="6" bestFit="1" customWidth="1"/>
    <col min="7433" max="7434" width="10.5546875" style="6" customWidth="1"/>
    <col min="7435" max="7435" width="10" style="6" bestFit="1" customWidth="1"/>
    <col min="7436" max="7437" width="11.5546875" style="6" customWidth="1"/>
    <col min="7438" max="7438" width="10" style="6" bestFit="1" customWidth="1"/>
    <col min="7439" max="7439" width="8.109375" style="6" customWidth="1"/>
    <col min="7440" max="7440" width="10" style="6" customWidth="1"/>
    <col min="7441" max="7441" width="10" style="6" bestFit="1" customWidth="1"/>
    <col min="7442" max="7442" width="8.109375" style="6" customWidth="1"/>
    <col min="7443" max="7443" width="9.88671875" style="6" customWidth="1"/>
    <col min="7444" max="7677" width="9.109375" style="6"/>
    <col min="7678" max="7678" width="5.109375" style="6" customWidth="1"/>
    <col min="7679" max="7679" width="75.109375" style="6" customWidth="1"/>
    <col min="7680" max="7680" width="10.5546875" style="6" customWidth="1"/>
    <col min="7681" max="7682" width="0" style="6" hidden="1" customWidth="1"/>
    <col min="7683" max="7684" width="11.6640625" style="6" customWidth="1"/>
    <col min="7685" max="7685" width="10.109375" style="6" bestFit="1" customWidth="1"/>
    <col min="7686" max="7686" width="8.109375" style="6" customWidth="1"/>
    <col min="7687" max="7687" width="10.88671875" style="6" customWidth="1"/>
    <col min="7688" max="7688" width="10" style="6" bestFit="1" customWidth="1"/>
    <col min="7689" max="7690" width="10.5546875" style="6" customWidth="1"/>
    <col min="7691" max="7691" width="10" style="6" bestFit="1" customWidth="1"/>
    <col min="7692" max="7693" width="11.5546875" style="6" customWidth="1"/>
    <col min="7694" max="7694" width="10" style="6" bestFit="1" customWidth="1"/>
    <col min="7695" max="7695" width="8.109375" style="6" customWidth="1"/>
    <col min="7696" max="7696" width="10" style="6" customWidth="1"/>
    <col min="7697" max="7697" width="10" style="6" bestFit="1" customWidth="1"/>
    <col min="7698" max="7698" width="8.109375" style="6" customWidth="1"/>
    <col min="7699" max="7699" width="9.88671875" style="6" customWidth="1"/>
    <col min="7700" max="7933" width="9.109375" style="6"/>
    <col min="7934" max="7934" width="5.109375" style="6" customWidth="1"/>
    <col min="7935" max="7935" width="75.109375" style="6" customWidth="1"/>
    <col min="7936" max="7936" width="10.5546875" style="6" customWidth="1"/>
    <col min="7937" max="7938" width="0" style="6" hidden="1" customWidth="1"/>
    <col min="7939" max="7940" width="11.6640625" style="6" customWidth="1"/>
    <col min="7941" max="7941" width="10.109375" style="6" bestFit="1" customWidth="1"/>
    <col min="7942" max="7942" width="8.109375" style="6" customWidth="1"/>
    <col min="7943" max="7943" width="10.88671875" style="6" customWidth="1"/>
    <col min="7944" max="7944" width="10" style="6" bestFit="1" customWidth="1"/>
    <col min="7945" max="7946" width="10.5546875" style="6" customWidth="1"/>
    <col min="7947" max="7947" width="10" style="6" bestFit="1" customWidth="1"/>
    <col min="7948" max="7949" width="11.5546875" style="6" customWidth="1"/>
    <col min="7950" max="7950" width="10" style="6" bestFit="1" customWidth="1"/>
    <col min="7951" max="7951" width="8.109375" style="6" customWidth="1"/>
    <col min="7952" max="7952" width="10" style="6" customWidth="1"/>
    <col min="7953" max="7953" width="10" style="6" bestFit="1" customWidth="1"/>
    <col min="7954" max="7954" width="8.109375" style="6" customWidth="1"/>
    <col min="7955" max="7955" width="9.88671875" style="6" customWidth="1"/>
    <col min="7956" max="8189" width="9.109375" style="6"/>
    <col min="8190" max="8190" width="5.109375" style="6" customWidth="1"/>
    <col min="8191" max="8191" width="75.109375" style="6" customWidth="1"/>
    <col min="8192" max="8192" width="10.5546875" style="6" customWidth="1"/>
    <col min="8193" max="8194" width="0" style="6" hidden="1" customWidth="1"/>
    <col min="8195" max="8196" width="11.6640625" style="6" customWidth="1"/>
    <col min="8197" max="8197" width="10.109375" style="6" bestFit="1" customWidth="1"/>
    <col min="8198" max="8198" width="8.109375" style="6" customWidth="1"/>
    <col min="8199" max="8199" width="10.88671875" style="6" customWidth="1"/>
    <col min="8200" max="8200" width="10" style="6" bestFit="1" customWidth="1"/>
    <col min="8201" max="8202" width="10.5546875" style="6" customWidth="1"/>
    <col min="8203" max="8203" width="10" style="6" bestFit="1" customWidth="1"/>
    <col min="8204" max="8205" width="11.5546875" style="6" customWidth="1"/>
    <col min="8206" max="8206" width="10" style="6" bestFit="1" customWidth="1"/>
    <col min="8207" max="8207" width="8.109375" style="6" customWidth="1"/>
    <col min="8208" max="8208" width="10" style="6" customWidth="1"/>
    <col min="8209" max="8209" width="10" style="6" bestFit="1" customWidth="1"/>
    <col min="8210" max="8210" width="8.109375" style="6" customWidth="1"/>
    <col min="8211" max="8211" width="9.88671875" style="6" customWidth="1"/>
    <col min="8212" max="8445" width="9.109375" style="6"/>
    <col min="8446" max="8446" width="5.109375" style="6" customWidth="1"/>
    <col min="8447" max="8447" width="75.109375" style="6" customWidth="1"/>
    <col min="8448" max="8448" width="10.5546875" style="6" customWidth="1"/>
    <col min="8449" max="8450" width="0" style="6" hidden="1" customWidth="1"/>
    <col min="8451" max="8452" width="11.6640625" style="6" customWidth="1"/>
    <col min="8453" max="8453" width="10.109375" style="6" bestFit="1" customWidth="1"/>
    <col min="8454" max="8454" width="8.109375" style="6" customWidth="1"/>
    <col min="8455" max="8455" width="10.88671875" style="6" customWidth="1"/>
    <col min="8456" max="8456" width="10" style="6" bestFit="1" customWidth="1"/>
    <col min="8457" max="8458" width="10.5546875" style="6" customWidth="1"/>
    <col min="8459" max="8459" width="10" style="6" bestFit="1" customWidth="1"/>
    <col min="8460" max="8461" width="11.5546875" style="6" customWidth="1"/>
    <col min="8462" max="8462" width="10" style="6" bestFit="1" customWidth="1"/>
    <col min="8463" max="8463" width="8.109375" style="6" customWidth="1"/>
    <col min="8464" max="8464" width="10" style="6" customWidth="1"/>
    <col min="8465" max="8465" width="10" style="6" bestFit="1" customWidth="1"/>
    <col min="8466" max="8466" width="8.109375" style="6" customWidth="1"/>
    <col min="8467" max="8467" width="9.88671875" style="6" customWidth="1"/>
    <col min="8468" max="8701" width="9.109375" style="6"/>
    <col min="8702" max="8702" width="5.109375" style="6" customWidth="1"/>
    <col min="8703" max="8703" width="75.109375" style="6" customWidth="1"/>
    <col min="8704" max="8704" width="10.5546875" style="6" customWidth="1"/>
    <col min="8705" max="8706" width="0" style="6" hidden="1" customWidth="1"/>
    <col min="8707" max="8708" width="11.6640625" style="6" customWidth="1"/>
    <col min="8709" max="8709" width="10.109375" style="6" bestFit="1" customWidth="1"/>
    <col min="8710" max="8710" width="8.109375" style="6" customWidth="1"/>
    <col min="8711" max="8711" width="10.88671875" style="6" customWidth="1"/>
    <col min="8712" max="8712" width="10" style="6" bestFit="1" customWidth="1"/>
    <col min="8713" max="8714" width="10.5546875" style="6" customWidth="1"/>
    <col min="8715" max="8715" width="10" style="6" bestFit="1" customWidth="1"/>
    <col min="8716" max="8717" width="11.5546875" style="6" customWidth="1"/>
    <col min="8718" max="8718" width="10" style="6" bestFit="1" customWidth="1"/>
    <col min="8719" max="8719" width="8.109375" style="6" customWidth="1"/>
    <col min="8720" max="8720" width="10" style="6" customWidth="1"/>
    <col min="8721" max="8721" width="10" style="6" bestFit="1" customWidth="1"/>
    <col min="8722" max="8722" width="8.109375" style="6" customWidth="1"/>
    <col min="8723" max="8723" width="9.88671875" style="6" customWidth="1"/>
    <col min="8724" max="8957" width="9.109375" style="6"/>
    <col min="8958" max="8958" width="5.109375" style="6" customWidth="1"/>
    <col min="8959" max="8959" width="75.109375" style="6" customWidth="1"/>
    <col min="8960" max="8960" width="10.5546875" style="6" customWidth="1"/>
    <col min="8961" max="8962" width="0" style="6" hidden="1" customWidth="1"/>
    <col min="8963" max="8964" width="11.6640625" style="6" customWidth="1"/>
    <col min="8965" max="8965" width="10.109375" style="6" bestFit="1" customWidth="1"/>
    <col min="8966" max="8966" width="8.109375" style="6" customWidth="1"/>
    <col min="8967" max="8967" width="10.88671875" style="6" customWidth="1"/>
    <col min="8968" max="8968" width="10" style="6" bestFit="1" customWidth="1"/>
    <col min="8969" max="8970" width="10.5546875" style="6" customWidth="1"/>
    <col min="8971" max="8971" width="10" style="6" bestFit="1" customWidth="1"/>
    <col min="8972" max="8973" width="11.5546875" style="6" customWidth="1"/>
    <col min="8974" max="8974" width="10" style="6" bestFit="1" customWidth="1"/>
    <col min="8975" max="8975" width="8.109375" style="6" customWidth="1"/>
    <col min="8976" max="8976" width="10" style="6" customWidth="1"/>
    <col min="8977" max="8977" width="10" style="6" bestFit="1" customWidth="1"/>
    <col min="8978" max="8978" width="8.109375" style="6" customWidth="1"/>
    <col min="8979" max="8979" width="9.88671875" style="6" customWidth="1"/>
    <col min="8980" max="9213" width="9.109375" style="6"/>
    <col min="9214" max="9214" width="5.109375" style="6" customWidth="1"/>
    <col min="9215" max="9215" width="75.109375" style="6" customWidth="1"/>
    <col min="9216" max="9216" width="10.5546875" style="6" customWidth="1"/>
    <col min="9217" max="9218" width="0" style="6" hidden="1" customWidth="1"/>
    <col min="9219" max="9220" width="11.6640625" style="6" customWidth="1"/>
    <col min="9221" max="9221" width="10.109375" style="6" bestFit="1" customWidth="1"/>
    <col min="9222" max="9222" width="8.109375" style="6" customWidth="1"/>
    <col min="9223" max="9223" width="10.88671875" style="6" customWidth="1"/>
    <col min="9224" max="9224" width="10" style="6" bestFit="1" customWidth="1"/>
    <col min="9225" max="9226" width="10.5546875" style="6" customWidth="1"/>
    <col min="9227" max="9227" width="10" style="6" bestFit="1" customWidth="1"/>
    <col min="9228" max="9229" width="11.5546875" style="6" customWidth="1"/>
    <col min="9230" max="9230" width="10" style="6" bestFit="1" customWidth="1"/>
    <col min="9231" max="9231" width="8.109375" style="6" customWidth="1"/>
    <col min="9232" max="9232" width="10" style="6" customWidth="1"/>
    <col min="9233" max="9233" width="10" style="6" bestFit="1" customWidth="1"/>
    <col min="9234" max="9234" width="8.109375" style="6" customWidth="1"/>
    <col min="9235" max="9235" width="9.88671875" style="6" customWidth="1"/>
    <col min="9236" max="9469" width="9.109375" style="6"/>
    <col min="9470" max="9470" width="5.109375" style="6" customWidth="1"/>
    <col min="9471" max="9471" width="75.109375" style="6" customWidth="1"/>
    <col min="9472" max="9472" width="10.5546875" style="6" customWidth="1"/>
    <col min="9473" max="9474" width="0" style="6" hidden="1" customWidth="1"/>
    <col min="9475" max="9476" width="11.6640625" style="6" customWidth="1"/>
    <col min="9477" max="9477" width="10.109375" style="6" bestFit="1" customWidth="1"/>
    <col min="9478" max="9478" width="8.109375" style="6" customWidth="1"/>
    <col min="9479" max="9479" width="10.88671875" style="6" customWidth="1"/>
    <col min="9480" max="9480" width="10" style="6" bestFit="1" customWidth="1"/>
    <col min="9481" max="9482" width="10.5546875" style="6" customWidth="1"/>
    <col min="9483" max="9483" width="10" style="6" bestFit="1" customWidth="1"/>
    <col min="9484" max="9485" width="11.5546875" style="6" customWidth="1"/>
    <col min="9486" max="9486" width="10" style="6" bestFit="1" customWidth="1"/>
    <col min="9487" max="9487" width="8.109375" style="6" customWidth="1"/>
    <col min="9488" max="9488" width="10" style="6" customWidth="1"/>
    <col min="9489" max="9489" width="10" style="6" bestFit="1" customWidth="1"/>
    <col min="9490" max="9490" width="8.109375" style="6" customWidth="1"/>
    <col min="9491" max="9491" width="9.88671875" style="6" customWidth="1"/>
    <col min="9492" max="9725" width="9.109375" style="6"/>
    <col min="9726" max="9726" width="5.109375" style="6" customWidth="1"/>
    <col min="9727" max="9727" width="75.109375" style="6" customWidth="1"/>
    <col min="9728" max="9728" width="10.5546875" style="6" customWidth="1"/>
    <col min="9729" max="9730" width="0" style="6" hidden="1" customWidth="1"/>
    <col min="9731" max="9732" width="11.6640625" style="6" customWidth="1"/>
    <col min="9733" max="9733" width="10.109375" style="6" bestFit="1" customWidth="1"/>
    <col min="9734" max="9734" width="8.109375" style="6" customWidth="1"/>
    <col min="9735" max="9735" width="10.88671875" style="6" customWidth="1"/>
    <col min="9736" max="9736" width="10" style="6" bestFit="1" customWidth="1"/>
    <col min="9737" max="9738" width="10.5546875" style="6" customWidth="1"/>
    <col min="9739" max="9739" width="10" style="6" bestFit="1" customWidth="1"/>
    <col min="9740" max="9741" width="11.5546875" style="6" customWidth="1"/>
    <col min="9742" max="9742" width="10" style="6" bestFit="1" customWidth="1"/>
    <col min="9743" max="9743" width="8.109375" style="6" customWidth="1"/>
    <col min="9744" max="9744" width="10" style="6" customWidth="1"/>
    <col min="9745" max="9745" width="10" style="6" bestFit="1" customWidth="1"/>
    <col min="9746" max="9746" width="8.109375" style="6" customWidth="1"/>
    <col min="9747" max="9747" width="9.88671875" style="6" customWidth="1"/>
    <col min="9748" max="9981" width="9.109375" style="6"/>
    <col min="9982" max="9982" width="5.109375" style="6" customWidth="1"/>
    <col min="9983" max="9983" width="75.109375" style="6" customWidth="1"/>
    <col min="9984" max="9984" width="10.5546875" style="6" customWidth="1"/>
    <col min="9985" max="9986" width="0" style="6" hidden="1" customWidth="1"/>
    <col min="9987" max="9988" width="11.6640625" style="6" customWidth="1"/>
    <col min="9989" max="9989" width="10.109375" style="6" bestFit="1" customWidth="1"/>
    <col min="9990" max="9990" width="8.109375" style="6" customWidth="1"/>
    <col min="9991" max="9991" width="10.88671875" style="6" customWidth="1"/>
    <col min="9992" max="9992" width="10" style="6" bestFit="1" customWidth="1"/>
    <col min="9993" max="9994" width="10.5546875" style="6" customWidth="1"/>
    <col min="9995" max="9995" width="10" style="6" bestFit="1" customWidth="1"/>
    <col min="9996" max="9997" width="11.5546875" style="6" customWidth="1"/>
    <col min="9998" max="9998" width="10" style="6" bestFit="1" customWidth="1"/>
    <col min="9999" max="9999" width="8.109375" style="6" customWidth="1"/>
    <col min="10000" max="10000" width="10" style="6" customWidth="1"/>
    <col min="10001" max="10001" width="10" style="6" bestFit="1" customWidth="1"/>
    <col min="10002" max="10002" width="8.109375" style="6" customWidth="1"/>
    <col min="10003" max="10003" width="9.88671875" style="6" customWidth="1"/>
    <col min="10004" max="10237" width="9.109375" style="6"/>
    <col min="10238" max="10238" width="5.109375" style="6" customWidth="1"/>
    <col min="10239" max="10239" width="75.109375" style="6" customWidth="1"/>
    <col min="10240" max="10240" width="10.5546875" style="6" customWidth="1"/>
    <col min="10241" max="10242" width="0" style="6" hidden="1" customWidth="1"/>
    <col min="10243" max="10244" width="11.6640625" style="6" customWidth="1"/>
    <col min="10245" max="10245" width="10.109375" style="6" bestFit="1" customWidth="1"/>
    <col min="10246" max="10246" width="8.109375" style="6" customWidth="1"/>
    <col min="10247" max="10247" width="10.88671875" style="6" customWidth="1"/>
    <col min="10248" max="10248" width="10" style="6" bestFit="1" customWidth="1"/>
    <col min="10249" max="10250" width="10.5546875" style="6" customWidth="1"/>
    <col min="10251" max="10251" width="10" style="6" bestFit="1" customWidth="1"/>
    <col min="10252" max="10253" width="11.5546875" style="6" customWidth="1"/>
    <col min="10254" max="10254" width="10" style="6" bestFit="1" customWidth="1"/>
    <col min="10255" max="10255" width="8.109375" style="6" customWidth="1"/>
    <col min="10256" max="10256" width="10" style="6" customWidth="1"/>
    <col min="10257" max="10257" width="10" style="6" bestFit="1" customWidth="1"/>
    <col min="10258" max="10258" width="8.109375" style="6" customWidth="1"/>
    <col min="10259" max="10259" width="9.88671875" style="6" customWidth="1"/>
    <col min="10260" max="10493" width="9.109375" style="6"/>
    <col min="10494" max="10494" width="5.109375" style="6" customWidth="1"/>
    <col min="10495" max="10495" width="75.109375" style="6" customWidth="1"/>
    <col min="10496" max="10496" width="10.5546875" style="6" customWidth="1"/>
    <col min="10497" max="10498" width="0" style="6" hidden="1" customWidth="1"/>
    <col min="10499" max="10500" width="11.6640625" style="6" customWidth="1"/>
    <col min="10501" max="10501" width="10.109375" style="6" bestFit="1" customWidth="1"/>
    <col min="10502" max="10502" width="8.109375" style="6" customWidth="1"/>
    <col min="10503" max="10503" width="10.88671875" style="6" customWidth="1"/>
    <col min="10504" max="10504" width="10" style="6" bestFit="1" customWidth="1"/>
    <col min="10505" max="10506" width="10.5546875" style="6" customWidth="1"/>
    <col min="10507" max="10507" width="10" style="6" bestFit="1" customWidth="1"/>
    <col min="10508" max="10509" width="11.5546875" style="6" customWidth="1"/>
    <col min="10510" max="10510" width="10" style="6" bestFit="1" customWidth="1"/>
    <col min="10511" max="10511" width="8.109375" style="6" customWidth="1"/>
    <col min="10512" max="10512" width="10" style="6" customWidth="1"/>
    <col min="10513" max="10513" width="10" style="6" bestFit="1" customWidth="1"/>
    <col min="10514" max="10514" width="8.109375" style="6" customWidth="1"/>
    <col min="10515" max="10515" width="9.88671875" style="6" customWidth="1"/>
    <col min="10516" max="10749" width="9.109375" style="6"/>
    <col min="10750" max="10750" width="5.109375" style="6" customWidth="1"/>
    <col min="10751" max="10751" width="75.109375" style="6" customWidth="1"/>
    <col min="10752" max="10752" width="10.5546875" style="6" customWidth="1"/>
    <col min="10753" max="10754" width="0" style="6" hidden="1" customWidth="1"/>
    <col min="10755" max="10756" width="11.6640625" style="6" customWidth="1"/>
    <col min="10757" max="10757" width="10.109375" style="6" bestFit="1" customWidth="1"/>
    <col min="10758" max="10758" width="8.109375" style="6" customWidth="1"/>
    <col min="10759" max="10759" width="10.88671875" style="6" customWidth="1"/>
    <col min="10760" max="10760" width="10" style="6" bestFit="1" customWidth="1"/>
    <col min="10761" max="10762" width="10.5546875" style="6" customWidth="1"/>
    <col min="10763" max="10763" width="10" style="6" bestFit="1" customWidth="1"/>
    <col min="10764" max="10765" width="11.5546875" style="6" customWidth="1"/>
    <col min="10766" max="10766" width="10" style="6" bestFit="1" customWidth="1"/>
    <col min="10767" max="10767" width="8.109375" style="6" customWidth="1"/>
    <col min="10768" max="10768" width="10" style="6" customWidth="1"/>
    <col min="10769" max="10769" width="10" style="6" bestFit="1" customWidth="1"/>
    <col min="10770" max="10770" width="8.109375" style="6" customWidth="1"/>
    <col min="10771" max="10771" width="9.88671875" style="6" customWidth="1"/>
    <col min="10772" max="11005" width="9.109375" style="6"/>
    <col min="11006" max="11006" width="5.109375" style="6" customWidth="1"/>
    <col min="11007" max="11007" width="75.109375" style="6" customWidth="1"/>
    <col min="11008" max="11008" width="10.5546875" style="6" customWidth="1"/>
    <col min="11009" max="11010" width="0" style="6" hidden="1" customWidth="1"/>
    <col min="11011" max="11012" width="11.6640625" style="6" customWidth="1"/>
    <col min="11013" max="11013" width="10.109375" style="6" bestFit="1" customWidth="1"/>
    <col min="11014" max="11014" width="8.109375" style="6" customWidth="1"/>
    <col min="11015" max="11015" width="10.88671875" style="6" customWidth="1"/>
    <col min="11016" max="11016" width="10" style="6" bestFit="1" customWidth="1"/>
    <col min="11017" max="11018" width="10.5546875" style="6" customWidth="1"/>
    <col min="11019" max="11019" width="10" style="6" bestFit="1" customWidth="1"/>
    <col min="11020" max="11021" width="11.5546875" style="6" customWidth="1"/>
    <col min="11022" max="11022" width="10" style="6" bestFit="1" customWidth="1"/>
    <col min="11023" max="11023" width="8.109375" style="6" customWidth="1"/>
    <col min="11024" max="11024" width="10" style="6" customWidth="1"/>
    <col min="11025" max="11025" width="10" style="6" bestFit="1" customWidth="1"/>
    <col min="11026" max="11026" width="8.109375" style="6" customWidth="1"/>
    <col min="11027" max="11027" width="9.88671875" style="6" customWidth="1"/>
    <col min="11028" max="11261" width="9.109375" style="6"/>
    <col min="11262" max="11262" width="5.109375" style="6" customWidth="1"/>
    <col min="11263" max="11263" width="75.109375" style="6" customWidth="1"/>
    <col min="11264" max="11264" width="10.5546875" style="6" customWidth="1"/>
    <col min="11265" max="11266" width="0" style="6" hidden="1" customWidth="1"/>
    <col min="11267" max="11268" width="11.6640625" style="6" customWidth="1"/>
    <col min="11269" max="11269" width="10.109375" style="6" bestFit="1" customWidth="1"/>
    <col min="11270" max="11270" width="8.109375" style="6" customWidth="1"/>
    <col min="11271" max="11271" width="10.88671875" style="6" customWidth="1"/>
    <col min="11272" max="11272" width="10" style="6" bestFit="1" customWidth="1"/>
    <col min="11273" max="11274" width="10.5546875" style="6" customWidth="1"/>
    <col min="11275" max="11275" width="10" style="6" bestFit="1" customWidth="1"/>
    <col min="11276" max="11277" width="11.5546875" style="6" customWidth="1"/>
    <col min="11278" max="11278" width="10" style="6" bestFit="1" customWidth="1"/>
    <col min="11279" max="11279" width="8.109375" style="6" customWidth="1"/>
    <col min="11280" max="11280" width="10" style="6" customWidth="1"/>
    <col min="11281" max="11281" width="10" style="6" bestFit="1" customWidth="1"/>
    <col min="11282" max="11282" width="8.109375" style="6" customWidth="1"/>
    <col min="11283" max="11283" width="9.88671875" style="6" customWidth="1"/>
    <col min="11284" max="11517" width="9.109375" style="6"/>
    <col min="11518" max="11518" width="5.109375" style="6" customWidth="1"/>
    <col min="11519" max="11519" width="75.109375" style="6" customWidth="1"/>
    <col min="11520" max="11520" width="10.5546875" style="6" customWidth="1"/>
    <col min="11521" max="11522" width="0" style="6" hidden="1" customWidth="1"/>
    <col min="11523" max="11524" width="11.6640625" style="6" customWidth="1"/>
    <col min="11525" max="11525" width="10.109375" style="6" bestFit="1" customWidth="1"/>
    <col min="11526" max="11526" width="8.109375" style="6" customWidth="1"/>
    <col min="11527" max="11527" width="10.88671875" style="6" customWidth="1"/>
    <col min="11528" max="11528" width="10" style="6" bestFit="1" customWidth="1"/>
    <col min="11529" max="11530" width="10.5546875" style="6" customWidth="1"/>
    <col min="11531" max="11531" width="10" style="6" bestFit="1" customWidth="1"/>
    <col min="11532" max="11533" width="11.5546875" style="6" customWidth="1"/>
    <col min="11534" max="11534" width="10" style="6" bestFit="1" customWidth="1"/>
    <col min="11535" max="11535" width="8.109375" style="6" customWidth="1"/>
    <col min="11536" max="11536" width="10" style="6" customWidth="1"/>
    <col min="11537" max="11537" width="10" style="6" bestFit="1" customWidth="1"/>
    <col min="11538" max="11538" width="8.109375" style="6" customWidth="1"/>
    <col min="11539" max="11539" width="9.88671875" style="6" customWidth="1"/>
    <col min="11540" max="11773" width="9.109375" style="6"/>
    <col min="11774" max="11774" width="5.109375" style="6" customWidth="1"/>
    <col min="11775" max="11775" width="75.109375" style="6" customWidth="1"/>
    <col min="11776" max="11776" width="10.5546875" style="6" customWidth="1"/>
    <col min="11777" max="11778" width="0" style="6" hidden="1" customWidth="1"/>
    <col min="11779" max="11780" width="11.6640625" style="6" customWidth="1"/>
    <col min="11781" max="11781" width="10.109375" style="6" bestFit="1" customWidth="1"/>
    <col min="11782" max="11782" width="8.109375" style="6" customWidth="1"/>
    <col min="11783" max="11783" width="10.88671875" style="6" customWidth="1"/>
    <col min="11784" max="11784" width="10" style="6" bestFit="1" customWidth="1"/>
    <col min="11785" max="11786" width="10.5546875" style="6" customWidth="1"/>
    <col min="11787" max="11787" width="10" style="6" bestFit="1" customWidth="1"/>
    <col min="11788" max="11789" width="11.5546875" style="6" customWidth="1"/>
    <col min="11790" max="11790" width="10" style="6" bestFit="1" customWidth="1"/>
    <col min="11791" max="11791" width="8.109375" style="6" customWidth="1"/>
    <col min="11792" max="11792" width="10" style="6" customWidth="1"/>
    <col min="11793" max="11793" width="10" style="6" bestFit="1" customWidth="1"/>
    <col min="11794" max="11794" width="8.109375" style="6" customWidth="1"/>
    <col min="11795" max="11795" width="9.88671875" style="6" customWidth="1"/>
    <col min="11796" max="12029" width="9.109375" style="6"/>
    <col min="12030" max="12030" width="5.109375" style="6" customWidth="1"/>
    <col min="12031" max="12031" width="75.109375" style="6" customWidth="1"/>
    <col min="12032" max="12032" width="10.5546875" style="6" customWidth="1"/>
    <col min="12033" max="12034" width="0" style="6" hidden="1" customWidth="1"/>
    <col min="12035" max="12036" width="11.6640625" style="6" customWidth="1"/>
    <col min="12037" max="12037" width="10.109375" style="6" bestFit="1" customWidth="1"/>
    <col min="12038" max="12038" width="8.109375" style="6" customWidth="1"/>
    <col min="12039" max="12039" width="10.88671875" style="6" customWidth="1"/>
    <col min="12040" max="12040" width="10" style="6" bestFit="1" customWidth="1"/>
    <col min="12041" max="12042" width="10.5546875" style="6" customWidth="1"/>
    <col min="12043" max="12043" width="10" style="6" bestFit="1" customWidth="1"/>
    <col min="12044" max="12045" width="11.5546875" style="6" customWidth="1"/>
    <col min="12046" max="12046" width="10" style="6" bestFit="1" customWidth="1"/>
    <col min="12047" max="12047" width="8.109375" style="6" customWidth="1"/>
    <col min="12048" max="12048" width="10" style="6" customWidth="1"/>
    <col min="12049" max="12049" width="10" style="6" bestFit="1" customWidth="1"/>
    <col min="12050" max="12050" width="8.109375" style="6" customWidth="1"/>
    <col min="12051" max="12051" width="9.88671875" style="6" customWidth="1"/>
    <col min="12052" max="12285" width="9.109375" style="6"/>
    <col min="12286" max="12286" width="5.109375" style="6" customWidth="1"/>
    <col min="12287" max="12287" width="75.109375" style="6" customWidth="1"/>
    <col min="12288" max="12288" width="10.5546875" style="6" customWidth="1"/>
    <col min="12289" max="12290" width="0" style="6" hidden="1" customWidth="1"/>
    <col min="12291" max="12292" width="11.6640625" style="6" customWidth="1"/>
    <col min="12293" max="12293" width="10.109375" style="6" bestFit="1" customWidth="1"/>
    <col min="12294" max="12294" width="8.109375" style="6" customWidth="1"/>
    <col min="12295" max="12295" width="10.88671875" style="6" customWidth="1"/>
    <col min="12296" max="12296" width="10" style="6" bestFit="1" customWidth="1"/>
    <col min="12297" max="12298" width="10.5546875" style="6" customWidth="1"/>
    <col min="12299" max="12299" width="10" style="6" bestFit="1" customWidth="1"/>
    <col min="12300" max="12301" width="11.5546875" style="6" customWidth="1"/>
    <col min="12302" max="12302" width="10" style="6" bestFit="1" customWidth="1"/>
    <col min="12303" max="12303" width="8.109375" style="6" customWidth="1"/>
    <col min="12304" max="12304" width="10" style="6" customWidth="1"/>
    <col min="12305" max="12305" width="10" style="6" bestFit="1" customWidth="1"/>
    <col min="12306" max="12306" width="8.109375" style="6" customWidth="1"/>
    <col min="12307" max="12307" width="9.88671875" style="6" customWidth="1"/>
    <col min="12308" max="12541" width="9.109375" style="6"/>
    <col min="12542" max="12542" width="5.109375" style="6" customWidth="1"/>
    <col min="12543" max="12543" width="75.109375" style="6" customWidth="1"/>
    <col min="12544" max="12544" width="10.5546875" style="6" customWidth="1"/>
    <col min="12545" max="12546" width="0" style="6" hidden="1" customWidth="1"/>
    <col min="12547" max="12548" width="11.6640625" style="6" customWidth="1"/>
    <col min="12549" max="12549" width="10.109375" style="6" bestFit="1" customWidth="1"/>
    <col min="12550" max="12550" width="8.109375" style="6" customWidth="1"/>
    <col min="12551" max="12551" width="10.88671875" style="6" customWidth="1"/>
    <col min="12552" max="12552" width="10" style="6" bestFit="1" customWidth="1"/>
    <col min="12553" max="12554" width="10.5546875" style="6" customWidth="1"/>
    <col min="12555" max="12555" width="10" style="6" bestFit="1" customWidth="1"/>
    <col min="12556" max="12557" width="11.5546875" style="6" customWidth="1"/>
    <col min="12558" max="12558" width="10" style="6" bestFit="1" customWidth="1"/>
    <col min="12559" max="12559" width="8.109375" style="6" customWidth="1"/>
    <col min="12560" max="12560" width="10" style="6" customWidth="1"/>
    <col min="12561" max="12561" width="10" style="6" bestFit="1" customWidth="1"/>
    <col min="12562" max="12562" width="8.109375" style="6" customWidth="1"/>
    <col min="12563" max="12563" width="9.88671875" style="6" customWidth="1"/>
    <col min="12564" max="12797" width="9.109375" style="6"/>
    <col min="12798" max="12798" width="5.109375" style="6" customWidth="1"/>
    <col min="12799" max="12799" width="75.109375" style="6" customWidth="1"/>
    <col min="12800" max="12800" width="10.5546875" style="6" customWidth="1"/>
    <col min="12801" max="12802" width="0" style="6" hidden="1" customWidth="1"/>
    <col min="12803" max="12804" width="11.6640625" style="6" customWidth="1"/>
    <col min="12805" max="12805" width="10.109375" style="6" bestFit="1" customWidth="1"/>
    <col min="12806" max="12806" width="8.109375" style="6" customWidth="1"/>
    <col min="12807" max="12807" width="10.88671875" style="6" customWidth="1"/>
    <col min="12808" max="12808" width="10" style="6" bestFit="1" customWidth="1"/>
    <col min="12809" max="12810" width="10.5546875" style="6" customWidth="1"/>
    <col min="12811" max="12811" width="10" style="6" bestFit="1" customWidth="1"/>
    <col min="12812" max="12813" width="11.5546875" style="6" customWidth="1"/>
    <col min="12814" max="12814" width="10" style="6" bestFit="1" customWidth="1"/>
    <col min="12815" max="12815" width="8.109375" style="6" customWidth="1"/>
    <col min="12816" max="12816" width="10" style="6" customWidth="1"/>
    <col min="12817" max="12817" width="10" style="6" bestFit="1" customWidth="1"/>
    <col min="12818" max="12818" width="8.109375" style="6" customWidth="1"/>
    <col min="12819" max="12819" width="9.88671875" style="6" customWidth="1"/>
    <col min="12820" max="13053" width="9.109375" style="6"/>
    <col min="13054" max="13054" width="5.109375" style="6" customWidth="1"/>
    <col min="13055" max="13055" width="75.109375" style="6" customWidth="1"/>
    <col min="13056" max="13056" width="10.5546875" style="6" customWidth="1"/>
    <col min="13057" max="13058" width="0" style="6" hidden="1" customWidth="1"/>
    <col min="13059" max="13060" width="11.6640625" style="6" customWidth="1"/>
    <col min="13061" max="13061" width="10.109375" style="6" bestFit="1" customWidth="1"/>
    <col min="13062" max="13062" width="8.109375" style="6" customWidth="1"/>
    <col min="13063" max="13063" width="10.88671875" style="6" customWidth="1"/>
    <col min="13064" max="13064" width="10" style="6" bestFit="1" customWidth="1"/>
    <col min="13065" max="13066" width="10.5546875" style="6" customWidth="1"/>
    <col min="13067" max="13067" width="10" style="6" bestFit="1" customWidth="1"/>
    <col min="13068" max="13069" width="11.5546875" style="6" customWidth="1"/>
    <col min="13070" max="13070" width="10" style="6" bestFit="1" customWidth="1"/>
    <col min="13071" max="13071" width="8.109375" style="6" customWidth="1"/>
    <col min="13072" max="13072" width="10" style="6" customWidth="1"/>
    <col min="13073" max="13073" width="10" style="6" bestFit="1" customWidth="1"/>
    <col min="13074" max="13074" width="8.109375" style="6" customWidth="1"/>
    <col min="13075" max="13075" width="9.88671875" style="6" customWidth="1"/>
    <col min="13076" max="13309" width="9.109375" style="6"/>
    <col min="13310" max="13310" width="5.109375" style="6" customWidth="1"/>
    <col min="13311" max="13311" width="75.109375" style="6" customWidth="1"/>
    <col min="13312" max="13312" width="10.5546875" style="6" customWidth="1"/>
    <col min="13313" max="13314" width="0" style="6" hidden="1" customWidth="1"/>
    <col min="13315" max="13316" width="11.6640625" style="6" customWidth="1"/>
    <col min="13317" max="13317" width="10.109375" style="6" bestFit="1" customWidth="1"/>
    <col min="13318" max="13318" width="8.109375" style="6" customWidth="1"/>
    <col min="13319" max="13319" width="10.88671875" style="6" customWidth="1"/>
    <col min="13320" max="13320" width="10" style="6" bestFit="1" customWidth="1"/>
    <col min="13321" max="13322" width="10.5546875" style="6" customWidth="1"/>
    <col min="13323" max="13323" width="10" style="6" bestFit="1" customWidth="1"/>
    <col min="13324" max="13325" width="11.5546875" style="6" customWidth="1"/>
    <col min="13326" max="13326" width="10" style="6" bestFit="1" customWidth="1"/>
    <col min="13327" max="13327" width="8.109375" style="6" customWidth="1"/>
    <col min="13328" max="13328" width="10" style="6" customWidth="1"/>
    <col min="13329" max="13329" width="10" style="6" bestFit="1" customWidth="1"/>
    <col min="13330" max="13330" width="8.109375" style="6" customWidth="1"/>
    <col min="13331" max="13331" width="9.88671875" style="6" customWidth="1"/>
    <col min="13332" max="13565" width="9.109375" style="6"/>
    <col min="13566" max="13566" width="5.109375" style="6" customWidth="1"/>
    <col min="13567" max="13567" width="75.109375" style="6" customWidth="1"/>
    <col min="13568" max="13568" width="10.5546875" style="6" customWidth="1"/>
    <col min="13569" max="13570" width="0" style="6" hidden="1" customWidth="1"/>
    <col min="13571" max="13572" width="11.6640625" style="6" customWidth="1"/>
    <col min="13573" max="13573" width="10.109375" style="6" bestFit="1" customWidth="1"/>
    <col min="13574" max="13574" width="8.109375" style="6" customWidth="1"/>
    <col min="13575" max="13575" width="10.88671875" style="6" customWidth="1"/>
    <col min="13576" max="13576" width="10" style="6" bestFit="1" customWidth="1"/>
    <col min="13577" max="13578" width="10.5546875" style="6" customWidth="1"/>
    <col min="13579" max="13579" width="10" style="6" bestFit="1" customWidth="1"/>
    <col min="13580" max="13581" width="11.5546875" style="6" customWidth="1"/>
    <col min="13582" max="13582" width="10" style="6" bestFit="1" customWidth="1"/>
    <col min="13583" max="13583" width="8.109375" style="6" customWidth="1"/>
    <col min="13584" max="13584" width="10" style="6" customWidth="1"/>
    <col min="13585" max="13585" width="10" style="6" bestFit="1" customWidth="1"/>
    <col min="13586" max="13586" width="8.109375" style="6" customWidth="1"/>
    <col min="13587" max="13587" width="9.88671875" style="6" customWidth="1"/>
    <col min="13588" max="13821" width="9.109375" style="6"/>
    <col min="13822" max="13822" width="5.109375" style="6" customWidth="1"/>
    <col min="13823" max="13823" width="75.109375" style="6" customWidth="1"/>
    <col min="13824" max="13824" width="10.5546875" style="6" customWidth="1"/>
    <col min="13825" max="13826" width="0" style="6" hidden="1" customWidth="1"/>
    <col min="13827" max="13828" width="11.6640625" style="6" customWidth="1"/>
    <col min="13829" max="13829" width="10.109375" style="6" bestFit="1" customWidth="1"/>
    <col min="13830" max="13830" width="8.109375" style="6" customWidth="1"/>
    <col min="13831" max="13831" width="10.88671875" style="6" customWidth="1"/>
    <col min="13832" max="13832" width="10" style="6" bestFit="1" customWidth="1"/>
    <col min="13833" max="13834" width="10.5546875" style="6" customWidth="1"/>
    <col min="13835" max="13835" width="10" style="6" bestFit="1" customWidth="1"/>
    <col min="13836" max="13837" width="11.5546875" style="6" customWidth="1"/>
    <col min="13838" max="13838" width="10" style="6" bestFit="1" customWidth="1"/>
    <col min="13839" max="13839" width="8.109375" style="6" customWidth="1"/>
    <col min="13840" max="13840" width="10" style="6" customWidth="1"/>
    <col min="13841" max="13841" width="10" style="6" bestFit="1" customWidth="1"/>
    <col min="13842" max="13842" width="8.109375" style="6" customWidth="1"/>
    <col min="13843" max="13843" width="9.88671875" style="6" customWidth="1"/>
    <col min="13844" max="14077" width="9.109375" style="6"/>
    <col min="14078" max="14078" width="5.109375" style="6" customWidth="1"/>
    <col min="14079" max="14079" width="75.109375" style="6" customWidth="1"/>
    <col min="14080" max="14080" width="10.5546875" style="6" customWidth="1"/>
    <col min="14081" max="14082" width="0" style="6" hidden="1" customWidth="1"/>
    <col min="14083" max="14084" width="11.6640625" style="6" customWidth="1"/>
    <col min="14085" max="14085" width="10.109375" style="6" bestFit="1" customWidth="1"/>
    <col min="14086" max="14086" width="8.109375" style="6" customWidth="1"/>
    <col min="14087" max="14087" width="10.88671875" style="6" customWidth="1"/>
    <col min="14088" max="14088" width="10" style="6" bestFit="1" customWidth="1"/>
    <col min="14089" max="14090" width="10.5546875" style="6" customWidth="1"/>
    <col min="14091" max="14091" width="10" style="6" bestFit="1" customWidth="1"/>
    <col min="14092" max="14093" width="11.5546875" style="6" customWidth="1"/>
    <col min="14094" max="14094" width="10" style="6" bestFit="1" customWidth="1"/>
    <col min="14095" max="14095" width="8.109375" style="6" customWidth="1"/>
    <col min="14096" max="14096" width="10" style="6" customWidth="1"/>
    <col min="14097" max="14097" width="10" style="6" bestFit="1" customWidth="1"/>
    <col min="14098" max="14098" width="8.109375" style="6" customWidth="1"/>
    <col min="14099" max="14099" width="9.88671875" style="6" customWidth="1"/>
    <col min="14100" max="14333" width="9.109375" style="6"/>
    <col min="14334" max="14334" width="5.109375" style="6" customWidth="1"/>
    <col min="14335" max="14335" width="75.109375" style="6" customWidth="1"/>
    <col min="14336" max="14336" width="10.5546875" style="6" customWidth="1"/>
    <col min="14337" max="14338" width="0" style="6" hidden="1" customWidth="1"/>
    <col min="14339" max="14340" width="11.6640625" style="6" customWidth="1"/>
    <col min="14341" max="14341" width="10.109375" style="6" bestFit="1" customWidth="1"/>
    <col min="14342" max="14342" width="8.109375" style="6" customWidth="1"/>
    <col min="14343" max="14343" width="10.88671875" style="6" customWidth="1"/>
    <col min="14344" max="14344" width="10" style="6" bestFit="1" customWidth="1"/>
    <col min="14345" max="14346" width="10.5546875" style="6" customWidth="1"/>
    <col min="14347" max="14347" width="10" style="6" bestFit="1" customWidth="1"/>
    <col min="14348" max="14349" width="11.5546875" style="6" customWidth="1"/>
    <col min="14350" max="14350" width="10" style="6" bestFit="1" customWidth="1"/>
    <col min="14351" max="14351" width="8.109375" style="6" customWidth="1"/>
    <col min="14352" max="14352" width="10" style="6" customWidth="1"/>
    <col min="14353" max="14353" width="10" style="6" bestFit="1" customWidth="1"/>
    <col min="14354" max="14354" width="8.109375" style="6" customWidth="1"/>
    <col min="14355" max="14355" width="9.88671875" style="6" customWidth="1"/>
    <col min="14356" max="14589" width="9.109375" style="6"/>
    <col min="14590" max="14590" width="5.109375" style="6" customWidth="1"/>
    <col min="14591" max="14591" width="75.109375" style="6" customWidth="1"/>
    <col min="14592" max="14592" width="10.5546875" style="6" customWidth="1"/>
    <col min="14593" max="14594" width="0" style="6" hidden="1" customWidth="1"/>
    <col min="14595" max="14596" width="11.6640625" style="6" customWidth="1"/>
    <col min="14597" max="14597" width="10.109375" style="6" bestFit="1" customWidth="1"/>
    <col min="14598" max="14598" width="8.109375" style="6" customWidth="1"/>
    <col min="14599" max="14599" width="10.88671875" style="6" customWidth="1"/>
    <col min="14600" max="14600" width="10" style="6" bestFit="1" customWidth="1"/>
    <col min="14601" max="14602" width="10.5546875" style="6" customWidth="1"/>
    <col min="14603" max="14603" width="10" style="6" bestFit="1" customWidth="1"/>
    <col min="14604" max="14605" width="11.5546875" style="6" customWidth="1"/>
    <col min="14606" max="14606" width="10" style="6" bestFit="1" customWidth="1"/>
    <col min="14607" max="14607" width="8.109375" style="6" customWidth="1"/>
    <col min="14608" max="14608" width="10" style="6" customWidth="1"/>
    <col min="14609" max="14609" width="10" style="6" bestFit="1" customWidth="1"/>
    <col min="14610" max="14610" width="8.109375" style="6" customWidth="1"/>
    <col min="14611" max="14611" width="9.88671875" style="6" customWidth="1"/>
    <col min="14612" max="14845" width="9.109375" style="6"/>
    <col min="14846" max="14846" width="5.109375" style="6" customWidth="1"/>
    <col min="14847" max="14847" width="75.109375" style="6" customWidth="1"/>
    <col min="14848" max="14848" width="10.5546875" style="6" customWidth="1"/>
    <col min="14849" max="14850" width="0" style="6" hidden="1" customWidth="1"/>
    <col min="14851" max="14852" width="11.6640625" style="6" customWidth="1"/>
    <col min="14853" max="14853" width="10.109375" style="6" bestFit="1" customWidth="1"/>
    <col min="14854" max="14854" width="8.109375" style="6" customWidth="1"/>
    <col min="14855" max="14855" width="10.88671875" style="6" customWidth="1"/>
    <col min="14856" max="14856" width="10" style="6" bestFit="1" customWidth="1"/>
    <col min="14857" max="14858" width="10.5546875" style="6" customWidth="1"/>
    <col min="14859" max="14859" width="10" style="6" bestFit="1" customWidth="1"/>
    <col min="14860" max="14861" width="11.5546875" style="6" customWidth="1"/>
    <col min="14862" max="14862" width="10" style="6" bestFit="1" customWidth="1"/>
    <col min="14863" max="14863" width="8.109375" style="6" customWidth="1"/>
    <col min="14864" max="14864" width="10" style="6" customWidth="1"/>
    <col min="14865" max="14865" width="10" style="6" bestFit="1" customWidth="1"/>
    <col min="14866" max="14866" width="8.109375" style="6" customWidth="1"/>
    <col min="14867" max="14867" width="9.88671875" style="6" customWidth="1"/>
    <col min="14868" max="15101" width="9.109375" style="6"/>
    <col min="15102" max="15102" width="5.109375" style="6" customWidth="1"/>
    <col min="15103" max="15103" width="75.109375" style="6" customWidth="1"/>
    <col min="15104" max="15104" width="10.5546875" style="6" customWidth="1"/>
    <col min="15105" max="15106" width="0" style="6" hidden="1" customWidth="1"/>
    <col min="15107" max="15108" width="11.6640625" style="6" customWidth="1"/>
    <col min="15109" max="15109" width="10.109375" style="6" bestFit="1" customWidth="1"/>
    <col min="15110" max="15110" width="8.109375" style="6" customWidth="1"/>
    <col min="15111" max="15111" width="10.88671875" style="6" customWidth="1"/>
    <col min="15112" max="15112" width="10" style="6" bestFit="1" customWidth="1"/>
    <col min="15113" max="15114" width="10.5546875" style="6" customWidth="1"/>
    <col min="15115" max="15115" width="10" style="6" bestFit="1" customWidth="1"/>
    <col min="15116" max="15117" width="11.5546875" style="6" customWidth="1"/>
    <col min="15118" max="15118" width="10" style="6" bestFit="1" customWidth="1"/>
    <col min="15119" max="15119" width="8.109375" style="6" customWidth="1"/>
    <col min="15120" max="15120" width="10" style="6" customWidth="1"/>
    <col min="15121" max="15121" width="10" style="6" bestFit="1" customWidth="1"/>
    <col min="15122" max="15122" width="8.109375" style="6" customWidth="1"/>
    <col min="15123" max="15123" width="9.88671875" style="6" customWidth="1"/>
    <col min="15124" max="15357" width="9.109375" style="6"/>
    <col min="15358" max="15358" width="5.109375" style="6" customWidth="1"/>
    <col min="15359" max="15359" width="75.109375" style="6" customWidth="1"/>
    <col min="15360" max="15360" width="10.5546875" style="6" customWidth="1"/>
    <col min="15361" max="15362" width="0" style="6" hidden="1" customWidth="1"/>
    <col min="15363" max="15364" width="11.6640625" style="6" customWidth="1"/>
    <col min="15365" max="15365" width="10.109375" style="6" bestFit="1" customWidth="1"/>
    <col min="15366" max="15366" width="8.109375" style="6" customWidth="1"/>
    <col min="15367" max="15367" width="10.88671875" style="6" customWidth="1"/>
    <col min="15368" max="15368" width="10" style="6" bestFit="1" customWidth="1"/>
    <col min="15369" max="15370" width="10.5546875" style="6" customWidth="1"/>
    <col min="15371" max="15371" width="10" style="6" bestFit="1" customWidth="1"/>
    <col min="15372" max="15373" width="11.5546875" style="6" customWidth="1"/>
    <col min="15374" max="15374" width="10" style="6" bestFit="1" customWidth="1"/>
    <col min="15375" max="15375" width="8.109375" style="6" customWidth="1"/>
    <col min="15376" max="15376" width="10" style="6" customWidth="1"/>
    <col min="15377" max="15377" width="10" style="6" bestFit="1" customWidth="1"/>
    <col min="15378" max="15378" width="8.109375" style="6" customWidth="1"/>
    <col min="15379" max="15379" width="9.88671875" style="6" customWidth="1"/>
    <col min="15380" max="15613" width="9.109375" style="6"/>
    <col min="15614" max="15614" width="5.109375" style="6" customWidth="1"/>
    <col min="15615" max="15615" width="75.109375" style="6" customWidth="1"/>
    <col min="15616" max="15616" width="10.5546875" style="6" customWidth="1"/>
    <col min="15617" max="15618" width="0" style="6" hidden="1" customWidth="1"/>
    <col min="15619" max="15620" width="11.6640625" style="6" customWidth="1"/>
    <col min="15621" max="15621" width="10.109375" style="6" bestFit="1" customWidth="1"/>
    <col min="15622" max="15622" width="8.109375" style="6" customWidth="1"/>
    <col min="15623" max="15623" width="10.88671875" style="6" customWidth="1"/>
    <col min="15624" max="15624" width="10" style="6" bestFit="1" customWidth="1"/>
    <col min="15625" max="15626" width="10.5546875" style="6" customWidth="1"/>
    <col min="15627" max="15627" width="10" style="6" bestFit="1" customWidth="1"/>
    <col min="15628" max="15629" width="11.5546875" style="6" customWidth="1"/>
    <col min="15630" max="15630" width="10" style="6" bestFit="1" customWidth="1"/>
    <col min="15631" max="15631" width="8.109375" style="6" customWidth="1"/>
    <col min="15632" max="15632" width="10" style="6" customWidth="1"/>
    <col min="15633" max="15633" width="10" style="6" bestFit="1" customWidth="1"/>
    <col min="15634" max="15634" width="8.109375" style="6" customWidth="1"/>
    <col min="15635" max="15635" width="9.88671875" style="6" customWidth="1"/>
    <col min="15636" max="15869" width="9.109375" style="6"/>
    <col min="15870" max="15870" width="5.109375" style="6" customWidth="1"/>
    <col min="15871" max="15871" width="75.109375" style="6" customWidth="1"/>
    <col min="15872" max="15872" width="10.5546875" style="6" customWidth="1"/>
    <col min="15873" max="15874" width="0" style="6" hidden="1" customWidth="1"/>
    <col min="15875" max="15876" width="11.6640625" style="6" customWidth="1"/>
    <col min="15877" max="15877" width="10.109375" style="6" bestFit="1" customWidth="1"/>
    <col min="15878" max="15878" width="8.109375" style="6" customWidth="1"/>
    <col min="15879" max="15879" width="10.88671875" style="6" customWidth="1"/>
    <col min="15880" max="15880" width="10" style="6" bestFit="1" customWidth="1"/>
    <col min="15881" max="15882" width="10.5546875" style="6" customWidth="1"/>
    <col min="15883" max="15883" width="10" style="6" bestFit="1" customWidth="1"/>
    <col min="15884" max="15885" width="11.5546875" style="6" customWidth="1"/>
    <col min="15886" max="15886" width="10" style="6" bestFit="1" customWidth="1"/>
    <col min="15887" max="15887" width="8.109375" style="6" customWidth="1"/>
    <col min="15888" max="15888" width="10" style="6" customWidth="1"/>
    <col min="15889" max="15889" width="10" style="6" bestFit="1" customWidth="1"/>
    <col min="15890" max="15890" width="8.109375" style="6" customWidth="1"/>
    <col min="15891" max="15891" width="9.88671875" style="6" customWidth="1"/>
    <col min="15892" max="16125" width="9.109375" style="6"/>
    <col min="16126" max="16126" width="5.109375" style="6" customWidth="1"/>
    <col min="16127" max="16127" width="75.109375" style="6" customWidth="1"/>
    <col min="16128" max="16128" width="10.5546875" style="6" customWidth="1"/>
    <col min="16129" max="16130" width="0" style="6" hidden="1" customWidth="1"/>
    <col min="16131" max="16132" width="11.6640625" style="6" customWidth="1"/>
    <col min="16133" max="16133" width="10.109375" style="6" bestFit="1" customWidth="1"/>
    <col min="16134" max="16134" width="8.109375" style="6" customWidth="1"/>
    <col min="16135" max="16135" width="10.88671875" style="6" customWidth="1"/>
    <col min="16136" max="16136" width="10" style="6" bestFit="1" customWidth="1"/>
    <col min="16137" max="16138" width="10.5546875" style="6" customWidth="1"/>
    <col min="16139" max="16139" width="10" style="6" bestFit="1" customWidth="1"/>
    <col min="16140" max="16141" width="11.5546875" style="6" customWidth="1"/>
    <col min="16142" max="16142" width="10" style="6" bestFit="1" customWidth="1"/>
    <col min="16143" max="16143" width="8.109375" style="6" customWidth="1"/>
    <col min="16144" max="16144" width="10" style="6" customWidth="1"/>
    <col min="16145" max="16145" width="10" style="6" bestFit="1" customWidth="1"/>
    <col min="16146" max="16146" width="8.109375" style="6" customWidth="1"/>
    <col min="16147" max="16147" width="9.88671875" style="6" customWidth="1"/>
    <col min="16148" max="16384" width="9.109375" style="6"/>
  </cols>
  <sheetData>
    <row r="1" spans="1:30" ht="55.5" customHeight="1" x14ac:dyDescent="0.3">
      <c r="A1" s="202" t="s">
        <v>137</v>
      </c>
      <c r="B1" s="208"/>
      <c r="C1" s="208"/>
      <c r="D1" s="208"/>
      <c r="E1" s="208"/>
      <c r="F1" s="208"/>
      <c r="G1" s="208"/>
      <c r="H1" s="208"/>
      <c r="I1" s="208"/>
      <c r="J1" s="208"/>
      <c r="K1" s="208"/>
      <c r="L1" s="208"/>
      <c r="M1" s="208"/>
      <c r="N1" s="208"/>
      <c r="O1" s="208"/>
      <c r="P1" s="4"/>
      <c r="Q1" s="203" t="s">
        <v>85</v>
      </c>
      <c r="R1" s="203"/>
      <c r="S1" s="94"/>
    </row>
    <row r="2" spans="1:30" x14ac:dyDescent="0.3">
      <c r="A2" s="208"/>
      <c r="B2" s="208"/>
      <c r="C2" s="208"/>
      <c r="D2" s="208"/>
      <c r="E2" s="208"/>
      <c r="F2" s="208"/>
      <c r="G2" s="208"/>
      <c r="H2" s="208"/>
      <c r="I2" s="208"/>
      <c r="J2" s="208"/>
      <c r="K2" s="208"/>
      <c r="L2" s="208"/>
      <c r="M2" s="208"/>
      <c r="N2" s="208"/>
      <c r="O2" s="208"/>
      <c r="P2" s="180"/>
    </row>
    <row r="3" spans="1:30" x14ac:dyDescent="0.3">
      <c r="A3" s="210" t="s">
        <v>0</v>
      </c>
      <c r="B3" s="211" t="s">
        <v>41</v>
      </c>
      <c r="C3" s="211" t="s">
        <v>1</v>
      </c>
      <c r="D3" s="211" t="s">
        <v>2</v>
      </c>
      <c r="E3" s="211" t="s">
        <v>3</v>
      </c>
      <c r="F3" s="215" t="s">
        <v>4</v>
      </c>
      <c r="G3" s="216"/>
      <c r="H3" s="217"/>
      <c r="I3" s="212" t="s">
        <v>104</v>
      </c>
      <c r="J3" s="212"/>
      <c r="K3" s="212"/>
      <c r="L3" s="212"/>
      <c r="M3" s="212"/>
      <c r="N3" s="212"/>
      <c r="O3" s="212"/>
      <c r="P3" s="212"/>
      <c r="Q3" s="212"/>
      <c r="R3" s="212"/>
      <c r="S3" s="68"/>
    </row>
    <row r="4" spans="1:30" x14ac:dyDescent="0.3">
      <c r="A4" s="210"/>
      <c r="B4" s="211"/>
      <c r="C4" s="211"/>
      <c r="D4" s="211"/>
      <c r="E4" s="211"/>
      <c r="F4" s="218"/>
      <c r="G4" s="219"/>
      <c r="H4" s="220"/>
      <c r="I4" s="212"/>
      <c r="J4" s="212"/>
      <c r="K4" s="212"/>
      <c r="L4" s="212"/>
      <c r="M4" s="212"/>
      <c r="N4" s="212"/>
      <c r="O4" s="212"/>
      <c r="P4" s="212"/>
      <c r="Q4" s="212"/>
      <c r="R4" s="212"/>
      <c r="S4" s="68"/>
    </row>
    <row r="5" spans="1:30" x14ac:dyDescent="0.3">
      <c r="A5" s="210"/>
      <c r="B5" s="211"/>
      <c r="C5" s="211"/>
      <c r="D5" s="211"/>
      <c r="E5" s="211"/>
      <c r="F5" s="206" t="s">
        <v>4</v>
      </c>
      <c r="G5" s="213" t="s">
        <v>22</v>
      </c>
      <c r="H5" s="213" t="s">
        <v>23</v>
      </c>
      <c r="I5" s="204" t="s">
        <v>24</v>
      </c>
      <c r="J5" s="205"/>
      <c r="K5" s="204" t="s">
        <v>25</v>
      </c>
      <c r="L5" s="205"/>
      <c r="M5" s="204" t="s">
        <v>26</v>
      </c>
      <c r="N5" s="205"/>
      <c r="O5" s="204" t="s">
        <v>27</v>
      </c>
      <c r="P5" s="205"/>
      <c r="Q5" s="204" t="s">
        <v>28</v>
      </c>
      <c r="R5" s="205"/>
      <c r="S5" s="68"/>
    </row>
    <row r="6" spans="1:30" x14ac:dyDescent="0.3">
      <c r="A6" s="210"/>
      <c r="B6" s="211"/>
      <c r="C6" s="211"/>
      <c r="D6" s="211"/>
      <c r="E6" s="211"/>
      <c r="F6" s="207"/>
      <c r="G6" s="214"/>
      <c r="H6" s="214"/>
      <c r="I6" s="1" t="s">
        <v>22</v>
      </c>
      <c r="J6" s="1" t="s">
        <v>23</v>
      </c>
      <c r="K6" s="1" t="s">
        <v>22</v>
      </c>
      <c r="L6" s="1" t="s">
        <v>23</v>
      </c>
      <c r="M6" s="1" t="s">
        <v>22</v>
      </c>
      <c r="N6" s="1" t="s">
        <v>23</v>
      </c>
      <c r="O6" s="1" t="s">
        <v>22</v>
      </c>
      <c r="P6" s="1" t="s">
        <v>23</v>
      </c>
      <c r="Q6" s="1" t="s">
        <v>22</v>
      </c>
      <c r="R6" s="1" t="s">
        <v>23</v>
      </c>
      <c r="S6" s="68"/>
    </row>
    <row r="7" spans="1:30" x14ac:dyDescent="0.3">
      <c r="A7" s="2"/>
      <c r="B7" s="20" t="s">
        <v>133</v>
      </c>
      <c r="C7" s="15"/>
      <c r="D7" s="15"/>
      <c r="E7" s="15"/>
      <c r="F7" s="19">
        <f>F8+F9</f>
        <v>24585.748</v>
      </c>
      <c r="G7" s="19">
        <f t="shared" ref="G7:R7" si="0">G8+G9</f>
        <v>22626.956000000002</v>
      </c>
      <c r="H7" s="19">
        <f t="shared" si="0"/>
        <v>1958.7919999999999</v>
      </c>
      <c r="I7" s="19">
        <f t="shared" si="0"/>
        <v>5418.1280000000006</v>
      </c>
      <c r="J7" s="15">
        <f t="shared" si="0"/>
        <v>850.29800000000012</v>
      </c>
      <c r="K7" s="19">
        <f t="shared" si="0"/>
        <v>4554.1310000000003</v>
      </c>
      <c r="L7" s="39">
        <f t="shared" si="0"/>
        <v>429.02</v>
      </c>
      <c r="M7" s="19">
        <f t="shared" si="0"/>
        <v>4547.1310000000003</v>
      </c>
      <c r="N7" s="15">
        <f t="shared" si="0"/>
        <v>344.47399999999999</v>
      </c>
      <c r="O7" s="19">
        <f t="shared" si="0"/>
        <v>4428.5329999999994</v>
      </c>
      <c r="P7" s="15">
        <f t="shared" si="0"/>
        <v>261.5</v>
      </c>
      <c r="Q7" s="19">
        <f t="shared" si="0"/>
        <v>3679.0329999999999</v>
      </c>
      <c r="R7" s="19">
        <f t="shared" si="0"/>
        <v>73.5</v>
      </c>
      <c r="S7" s="69"/>
    </row>
    <row r="8" spans="1:30" ht="27.6" x14ac:dyDescent="0.3">
      <c r="A8" s="3" t="s">
        <v>29</v>
      </c>
      <c r="B8" s="23" t="s">
        <v>42</v>
      </c>
      <c r="C8" s="15"/>
      <c r="D8" s="21"/>
      <c r="E8" s="22"/>
      <c r="F8" s="19">
        <v>0</v>
      </c>
      <c r="G8" s="15">
        <v>0</v>
      </c>
      <c r="H8" s="39">
        <v>0</v>
      </c>
      <c r="I8" s="19">
        <v>0</v>
      </c>
      <c r="J8" s="39">
        <v>0</v>
      </c>
      <c r="K8" s="19">
        <v>0</v>
      </c>
      <c r="L8" s="39">
        <v>0</v>
      </c>
      <c r="M8" s="19">
        <v>0</v>
      </c>
      <c r="N8" s="39">
        <v>0</v>
      </c>
      <c r="O8" s="19">
        <v>0</v>
      </c>
      <c r="P8" s="39">
        <v>0</v>
      </c>
      <c r="Q8" s="19">
        <v>0</v>
      </c>
      <c r="R8" s="39">
        <v>0</v>
      </c>
      <c r="S8" s="70"/>
      <c r="T8" s="77"/>
      <c r="U8" s="77"/>
      <c r="V8" s="77"/>
      <c r="W8" s="77"/>
      <c r="X8" s="77"/>
      <c r="Y8" s="77"/>
      <c r="Z8" s="77"/>
      <c r="AA8" s="77"/>
      <c r="AB8" s="77"/>
      <c r="AC8" s="77"/>
      <c r="AD8" s="77"/>
    </row>
    <row r="9" spans="1:30" ht="29.25" customHeight="1" x14ac:dyDescent="0.3">
      <c r="A9" s="3" t="s">
        <v>30</v>
      </c>
      <c r="B9" s="27" t="s">
        <v>43</v>
      </c>
      <c r="C9" s="35"/>
      <c r="D9" s="35"/>
      <c r="E9" s="35"/>
      <c r="F9" s="36">
        <f>F10+F14+F18+F22+F26+F29+F33+F36</f>
        <v>24585.748</v>
      </c>
      <c r="G9" s="36">
        <f>G10+G14+G18+G22+G26+G29+G33+G36</f>
        <v>22626.956000000002</v>
      </c>
      <c r="H9" s="36">
        <f>H10+H14+H18+H22+H26+H29+H33+H36</f>
        <v>1958.7919999999999</v>
      </c>
      <c r="I9" s="36">
        <f t="shared" ref="I9:R9" si="1">I10+I14+I18+I22+I26+I29+I33+I36</f>
        <v>5418.1280000000006</v>
      </c>
      <c r="J9" s="36">
        <f t="shared" si="1"/>
        <v>850.29800000000012</v>
      </c>
      <c r="K9" s="36">
        <f t="shared" si="1"/>
        <v>4554.1310000000003</v>
      </c>
      <c r="L9" s="36">
        <f t="shared" si="1"/>
        <v>429.02</v>
      </c>
      <c r="M9" s="36">
        <f t="shared" si="1"/>
        <v>4547.1310000000003</v>
      </c>
      <c r="N9" s="36">
        <f t="shared" si="1"/>
        <v>344.47399999999999</v>
      </c>
      <c r="O9" s="36">
        <f t="shared" si="1"/>
        <v>4428.5329999999994</v>
      </c>
      <c r="P9" s="36">
        <f t="shared" si="1"/>
        <v>261.5</v>
      </c>
      <c r="Q9" s="36">
        <f t="shared" si="1"/>
        <v>3679.0329999999999</v>
      </c>
      <c r="R9" s="36">
        <f t="shared" si="1"/>
        <v>73.5</v>
      </c>
      <c r="S9" s="71"/>
      <c r="T9" s="77"/>
      <c r="U9" s="77"/>
      <c r="V9" s="77"/>
      <c r="W9" s="77"/>
      <c r="X9" s="77"/>
      <c r="Y9" s="77"/>
      <c r="Z9" s="77"/>
      <c r="AA9" s="77"/>
      <c r="AB9" s="137"/>
      <c r="AC9" s="77"/>
      <c r="AD9" s="77"/>
    </row>
    <row r="10" spans="1:30" s="12" customFormat="1" ht="40.799999999999997" customHeight="1" x14ac:dyDescent="0.3">
      <c r="A10" s="141">
        <v>1</v>
      </c>
      <c r="B10" s="27" t="s">
        <v>161</v>
      </c>
      <c r="C10" s="27" t="e">
        <f>#REF!+#REF!+#REF!+C13</f>
        <v>#REF!</v>
      </c>
      <c r="D10" s="27"/>
      <c r="E10" s="27"/>
      <c r="F10" s="15">
        <f>SUM(F11:F13)</f>
        <v>1817.412</v>
      </c>
      <c r="G10" s="15">
        <f t="shared" ref="G10:R10" si="2">SUM(G11:G13)</f>
        <v>1449.912</v>
      </c>
      <c r="H10" s="15">
        <f t="shared" si="2"/>
        <v>367.5</v>
      </c>
      <c r="I10" s="15">
        <f t="shared" si="2"/>
        <v>601.58000000000004</v>
      </c>
      <c r="J10" s="15">
        <f t="shared" si="2"/>
        <v>73.5</v>
      </c>
      <c r="K10" s="15">
        <f t="shared" si="2"/>
        <v>212.083</v>
      </c>
      <c r="L10" s="15">
        <f t="shared" si="2"/>
        <v>73.5</v>
      </c>
      <c r="M10" s="15">
        <f t="shared" si="2"/>
        <v>212.083</v>
      </c>
      <c r="N10" s="15">
        <f t="shared" si="2"/>
        <v>73.5</v>
      </c>
      <c r="O10" s="15">
        <f t="shared" si="2"/>
        <v>212.083</v>
      </c>
      <c r="P10" s="15">
        <f t="shared" si="2"/>
        <v>73.5</v>
      </c>
      <c r="Q10" s="15">
        <f t="shared" si="2"/>
        <v>212.083</v>
      </c>
      <c r="R10" s="15">
        <f t="shared" si="2"/>
        <v>73.5</v>
      </c>
      <c r="S10" s="72"/>
      <c r="T10" s="77"/>
    </row>
    <row r="11" spans="1:30" s="12" customFormat="1" ht="66.599999999999994" customHeight="1" x14ac:dyDescent="0.3">
      <c r="A11" s="142" t="s">
        <v>46</v>
      </c>
      <c r="B11" s="54" t="s">
        <v>53</v>
      </c>
      <c r="C11" s="27"/>
      <c r="D11" s="27"/>
      <c r="E11" s="27"/>
      <c r="F11" s="16">
        <f>G11+H11</f>
        <v>227.5</v>
      </c>
      <c r="G11" s="16">
        <f t="shared" ref="G11:H12" si="3">I11+K11+M11+O11+Q11</f>
        <v>227.5</v>
      </c>
      <c r="H11" s="16">
        <f t="shared" si="3"/>
        <v>0</v>
      </c>
      <c r="I11" s="16">
        <v>227.5</v>
      </c>
      <c r="J11" s="15">
        <v>0</v>
      </c>
      <c r="K11" s="15">
        <v>0</v>
      </c>
      <c r="L11" s="15">
        <v>0</v>
      </c>
      <c r="M11" s="15">
        <v>0</v>
      </c>
      <c r="N11" s="15">
        <v>0</v>
      </c>
      <c r="O11" s="15">
        <v>0</v>
      </c>
      <c r="P11" s="15">
        <v>0</v>
      </c>
      <c r="Q11" s="15">
        <v>0</v>
      </c>
      <c r="R11" s="15">
        <v>0</v>
      </c>
      <c r="S11" s="72"/>
      <c r="T11" s="77"/>
    </row>
    <row r="12" spans="1:30" s="12" customFormat="1" ht="51.6" customHeight="1" x14ac:dyDescent="0.3">
      <c r="A12" s="142" t="s">
        <v>47</v>
      </c>
      <c r="B12" s="73" t="s">
        <v>159</v>
      </c>
      <c r="C12" s="27"/>
      <c r="D12" s="27"/>
      <c r="E12" s="27"/>
      <c r="F12" s="16">
        <f>G12+H12</f>
        <v>1427.912</v>
      </c>
      <c r="G12" s="16">
        <f>I12+K12+M12+O12+Q12</f>
        <v>1060.412</v>
      </c>
      <c r="H12" s="16">
        <f t="shared" si="3"/>
        <v>367.5</v>
      </c>
      <c r="I12" s="74">
        <v>212.08</v>
      </c>
      <c r="J12" s="74">
        <v>73.5</v>
      </c>
      <c r="K12" s="74">
        <v>212.083</v>
      </c>
      <c r="L12" s="74">
        <v>73.5</v>
      </c>
      <c r="M12" s="74">
        <v>212.083</v>
      </c>
      <c r="N12" s="74">
        <v>73.5</v>
      </c>
      <c r="O12" s="74">
        <v>212.083</v>
      </c>
      <c r="P12" s="74">
        <v>73.5</v>
      </c>
      <c r="Q12" s="74">
        <v>212.083</v>
      </c>
      <c r="R12" s="74">
        <v>73.5</v>
      </c>
      <c r="S12" s="75"/>
      <c r="T12" s="143"/>
      <c r="U12" s="143"/>
      <c r="V12" s="143"/>
      <c r="W12" s="143"/>
      <c r="X12" s="143"/>
      <c r="Y12" s="143"/>
      <c r="Z12" s="143"/>
      <c r="AA12" s="143"/>
      <c r="AB12" s="143"/>
      <c r="AC12" s="143"/>
    </row>
    <row r="13" spans="1:30" s="13" customFormat="1" ht="48" customHeight="1" x14ac:dyDescent="0.3">
      <c r="A13" s="144" t="s">
        <v>48</v>
      </c>
      <c r="B13" s="58" t="s">
        <v>6</v>
      </c>
      <c r="C13" s="16">
        <v>1.5</v>
      </c>
      <c r="D13" s="37" t="s">
        <v>7</v>
      </c>
      <c r="E13" s="16" t="s">
        <v>31</v>
      </c>
      <c r="F13" s="16">
        <f>G13+H13</f>
        <v>162</v>
      </c>
      <c r="G13" s="16">
        <f>I13+K13+M13+O13+Q13</f>
        <v>162</v>
      </c>
      <c r="H13" s="16">
        <f>J13+L13+N13+P13+R13</f>
        <v>0</v>
      </c>
      <c r="I13" s="16">
        <v>162</v>
      </c>
      <c r="J13" s="16">
        <v>0</v>
      </c>
      <c r="K13" s="16">
        <v>0</v>
      </c>
      <c r="L13" s="16">
        <v>0</v>
      </c>
      <c r="M13" s="16">
        <v>0</v>
      </c>
      <c r="N13" s="16">
        <v>0</v>
      </c>
      <c r="O13" s="74">
        <v>0</v>
      </c>
      <c r="P13" s="16">
        <v>0</v>
      </c>
      <c r="Q13" s="16">
        <v>0</v>
      </c>
      <c r="R13" s="16">
        <v>0</v>
      </c>
      <c r="S13" s="76"/>
      <c r="T13" s="145"/>
      <c r="U13" s="146"/>
      <c r="V13" s="145"/>
      <c r="W13" s="146"/>
      <c r="X13" s="145"/>
      <c r="Y13" s="146"/>
      <c r="Z13" s="145"/>
      <c r="AA13" s="146"/>
      <c r="AB13" s="147"/>
      <c r="AC13" s="146"/>
    </row>
    <row r="14" spans="1:30" s="12" customFormat="1" ht="38.4" customHeight="1" x14ac:dyDescent="0.3">
      <c r="A14" s="148">
        <v>2</v>
      </c>
      <c r="B14" s="28" t="s">
        <v>8</v>
      </c>
      <c r="C14" s="29" t="e">
        <f>#REF!+C15</f>
        <v>#REF!</v>
      </c>
      <c r="D14" s="29"/>
      <c r="E14" s="29"/>
      <c r="F14" s="15">
        <f>SUM(F15:F17)</f>
        <v>1436</v>
      </c>
      <c r="G14" s="15">
        <f t="shared" ref="G14:R14" si="4">SUM(G15:G17)</f>
        <v>1436</v>
      </c>
      <c r="H14" s="15">
        <f t="shared" si="4"/>
        <v>0</v>
      </c>
      <c r="I14" s="15">
        <f t="shared" si="4"/>
        <v>382</v>
      </c>
      <c r="J14" s="15">
        <f t="shared" si="4"/>
        <v>0</v>
      </c>
      <c r="K14" s="15">
        <f t="shared" si="4"/>
        <v>336</v>
      </c>
      <c r="L14" s="15">
        <f t="shared" si="4"/>
        <v>0</v>
      </c>
      <c r="M14" s="15">
        <f t="shared" si="4"/>
        <v>382</v>
      </c>
      <c r="N14" s="15">
        <f t="shared" si="4"/>
        <v>0</v>
      </c>
      <c r="O14" s="15">
        <f t="shared" si="4"/>
        <v>76</v>
      </c>
      <c r="P14" s="15">
        <f t="shared" si="4"/>
        <v>0</v>
      </c>
      <c r="Q14" s="15">
        <f t="shared" si="4"/>
        <v>260</v>
      </c>
      <c r="R14" s="15">
        <f t="shared" si="4"/>
        <v>0</v>
      </c>
      <c r="S14" s="72"/>
    </row>
    <row r="15" spans="1:30" ht="55.2" x14ac:dyDescent="0.3">
      <c r="A15" s="149" t="s">
        <v>44</v>
      </c>
      <c r="B15" s="58" t="s">
        <v>9</v>
      </c>
      <c r="C15" s="74" t="s">
        <v>32</v>
      </c>
      <c r="D15" s="30" t="s">
        <v>10</v>
      </c>
      <c r="E15" s="16" t="s">
        <v>33</v>
      </c>
      <c r="F15" s="16">
        <f>G15+H15</f>
        <v>520</v>
      </c>
      <c r="G15" s="16">
        <f t="shared" ref="G15:H35" si="5">I15+K15+M15+O15+Q15</f>
        <v>520</v>
      </c>
      <c r="H15" s="16">
        <f t="shared" si="5"/>
        <v>0</v>
      </c>
      <c r="I15" s="16">
        <v>0</v>
      </c>
      <c r="J15" s="16">
        <v>0</v>
      </c>
      <c r="K15" s="16">
        <v>260</v>
      </c>
      <c r="L15" s="16">
        <v>0</v>
      </c>
      <c r="M15" s="16">
        <v>0</v>
      </c>
      <c r="N15" s="16">
        <v>0</v>
      </c>
      <c r="O15" s="16">
        <v>0</v>
      </c>
      <c r="P15" s="16">
        <v>0</v>
      </c>
      <c r="Q15" s="16">
        <v>260</v>
      </c>
      <c r="R15" s="16">
        <v>0</v>
      </c>
      <c r="S15" s="76"/>
    </row>
    <row r="16" spans="1:30" ht="68.25" customHeight="1" x14ac:dyDescent="0.3">
      <c r="A16" s="149" t="s">
        <v>45</v>
      </c>
      <c r="B16" s="58" t="s">
        <v>130</v>
      </c>
      <c r="C16" s="16" t="s">
        <v>34</v>
      </c>
      <c r="D16" s="37" t="s">
        <v>12</v>
      </c>
      <c r="E16" s="16" t="s">
        <v>13</v>
      </c>
      <c r="F16" s="16">
        <f>G16+H16</f>
        <v>0</v>
      </c>
      <c r="G16" s="16">
        <f t="shared" si="5"/>
        <v>0</v>
      </c>
      <c r="H16" s="16">
        <f t="shared" si="5"/>
        <v>0</v>
      </c>
      <c r="I16" s="74">
        <v>0</v>
      </c>
      <c r="J16" s="74">
        <v>0</v>
      </c>
      <c r="K16" s="16">
        <v>0</v>
      </c>
      <c r="L16" s="16">
        <v>0</v>
      </c>
      <c r="M16" s="74">
        <v>0</v>
      </c>
      <c r="N16" s="74">
        <v>0</v>
      </c>
      <c r="O16" s="16">
        <v>0</v>
      </c>
      <c r="P16" s="16">
        <v>0</v>
      </c>
      <c r="Q16" s="16">
        <v>0</v>
      </c>
      <c r="R16" s="16">
        <v>0</v>
      </c>
      <c r="S16" s="76"/>
    </row>
    <row r="17" spans="1:19" ht="55.2" x14ac:dyDescent="0.3">
      <c r="A17" s="55" t="s">
        <v>54</v>
      </c>
      <c r="B17" s="58" t="s">
        <v>11</v>
      </c>
      <c r="C17" s="16"/>
      <c r="D17" s="37"/>
      <c r="E17" s="16"/>
      <c r="F17" s="16">
        <f>G17+H17</f>
        <v>916</v>
      </c>
      <c r="G17" s="16">
        <f>I17+K17+M17+O17+Q17</f>
        <v>916</v>
      </c>
      <c r="H17" s="16">
        <f>J17+L17+N17+P17+R17</f>
        <v>0</v>
      </c>
      <c r="I17" s="16">
        <v>382</v>
      </c>
      <c r="J17" s="16">
        <v>0</v>
      </c>
      <c r="K17" s="16">
        <v>76</v>
      </c>
      <c r="L17" s="16">
        <v>0</v>
      </c>
      <c r="M17" s="74">
        <v>382</v>
      </c>
      <c r="N17" s="74">
        <v>0</v>
      </c>
      <c r="O17" s="16">
        <v>76</v>
      </c>
      <c r="P17" s="16">
        <v>0</v>
      </c>
      <c r="Q17" s="16">
        <v>0</v>
      </c>
      <c r="R17" s="16">
        <v>0</v>
      </c>
      <c r="S17" s="76"/>
    </row>
    <row r="18" spans="1:19" ht="55.2" x14ac:dyDescent="0.3">
      <c r="A18" s="148">
        <v>3</v>
      </c>
      <c r="B18" s="31" t="s">
        <v>14</v>
      </c>
      <c r="C18" s="16"/>
      <c r="D18" s="37"/>
      <c r="E18" s="16"/>
      <c r="F18" s="41">
        <f>SUM(F19:F21)</f>
        <v>3819.25</v>
      </c>
      <c r="G18" s="41">
        <f t="shared" ref="G18:R18" si="6">SUM(G19:G21)</f>
        <v>3819.25</v>
      </c>
      <c r="H18" s="41">
        <f t="shared" si="6"/>
        <v>0</v>
      </c>
      <c r="I18" s="41">
        <f t="shared" si="6"/>
        <v>763.85</v>
      </c>
      <c r="J18" s="41">
        <f t="shared" si="6"/>
        <v>0</v>
      </c>
      <c r="K18" s="41">
        <f t="shared" si="6"/>
        <v>763.85</v>
      </c>
      <c r="L18" s="41">
        <f t="shared" si="6"/>
        <v>0</v>
      </c>
      <c r="M18" s="41">
        <f t="shared" si="6"/>
        <v>763.85</v>
      </c>
      <c r="N18" s="41">
        <f t="shared" si="6"/>
        <v>0</v>
      </c>
      <c r="O18" s="41">
        <f t="shared" si="6"/>
        <v>763.85</v>
      </c>
      <c r="P18" s="41">
        <f t="shared" si="6"/>
        <v>0</v>
      </c>
      <c r="Q18" s="41">
        <f t="shared" si="6"/>
        <v>763.85</v>
      </c>
      <c r="R18" s="41">
        <f t="shared" si="6"/>
        <v>0</v>
      </c>
      <c r="S18" s="77"/>
    </row>
    <row r="19" spans="1:19" s="12" customFormat="1" ht="53.4" customHeight="1" x14ac:dyDescent="0.3">
      <c r="A19" s="55" t="s">
        <v>55</v>
      </c>
      <c r="B19" s="58" t="s">
        <v>176</v>
      </c>
      <c r="C19" s="29" t="e">
        <f>#REF!</f>
        <v>#REF!</v>
      </c>
      <c r="D19" s="29"/>
      <c r="E19" s="29"/>
      <c r="F19" s="16">
        <f>G19+H19</f>
        <v>3430</v>
      </c>
      <c r="G19" s="16">
        <f t="shared" ref="G19:H21" si="7">I19+K19+M19+O19+Q19</f>
        <v>3430</v>
      </c>
      <c r="H19" s="16">
        <f t="shared" si="7"/>
        <v>0</v>
      </c>
      <c r="I19" s="74">
        <v>686</v>
      </c>
      <c r="J19" s="74">
        <v>0</v>
      </c>
      <c r="K19" s="16">
        <v>686</v>
      </c>
      <c r="L19" s="16">
        <v>0</v>
      </c>
      <c r="M19" s="74">
        <v>686</v>
      </c>
      <c r="N19" s="74">
        <v>0</v>
      </c>
      <c r="O19" s="16">
        <v>686</v>
      </c>
      <c r="P19" s="16">
        <v>0</v>
      </c>
      <c r="Q19" s="16">
        <v>686</v>
      </c>
      <c r="R19" s="16">
        <v>0</v>
      </c>
      <c r="S19" s="76"/>
    </row>
    <row r="20" spans="1:19" s="13" customFormat="1" ht="57.6" customHeight="1" x14ac:dyDescent="0.3">
      <c r="A20" s="55" t="s">
        <v>56</v>
      </c>
      <c r="B20" s="56" t="s">
        <v>111</v>
      </c>
      <c r="C20" s="16" t="s">
        <v>35</v>
      </c>
      <c r="D20" s="30" t="s">
        <v>40</v>
      </c>
      <c r="E20" s="16" t="s">
        <v>36</v>
      </c>
      <c r="F20" s="16">
        <f t="shared" ref="F20" si="8">G20+H20</f>
        <v>0</v>
      </c>
      <c r="G20" s="16">
        <f t="shared" si="7"/>
        <v>0</v>
      </c>
      <c r="H20" s="16">
        <f t="shared" si="7"/>
        <v>0</v>
      </c>
      <c r="I20" s="16">
        <v>0</v>
      </c>
      <c r="J20" s="16">
        <v>0</v>
      </c>
      <c r="K20" s="16">
        <v>0</v>
      </c>
      <c r="L20" s="16">
        <v>0</v>
      </c>
      <c r="M20" s="16">
        <v>0</v>
      </c>
      <c r="N20" s="17">
        <v>0</v>
      </c>
      <c r="O20" s="16">
        <v>0</v>
      </c>
      <c r="P20" s="16">
        <v>0</v>
      </c>
      <c r="Q20" s="16">
        <v>0</v>
      </c>
      <c r="R20" s="66">
        <v>0</v>
      </c>
      <c r="S20" s="78"/>
    </row>
    <row r="21" spans="1:19" s="13" customFormat="1" ht="55.2" customHeight="1" x14ac:dyDescent="0.3">
      <c r="A21" s="55" t="s">
        <v>57</v>
      </c>
      <c r="B21" s="56" t="s">
        <v>145</v>
      </c>
      <c r="C21" s="16"/>
      <c r="D21" s="30"/>
      <c r="E21" s="16"/>
      <c r="F21" s="16">
        <f>G21+H21</f>
        <v>389.25</v>
      </c>
      <c r="G21" s="16">
        <f t="shared" si="7"/>
        <v>389.25</v>
      </c>
      <c r="H21" s="16">
        <f t="shared" si="7"/>
        <v>0</v>
      </c>
      <c r="I21" s="16">
        <v>77.849999999999994</v>
      </c>
      <c r="J21" s="16">
        <v>0</v>
      </c>
      <c r="K21" s="16">
        <v>77.849999999999994</v>
      </c>
      <c r="L21" s="16">
        <v>0</v>
      </c>
      <c r="M21" s="16">
        <v>77.849999999999994</v>
      </c>
      <c r="N21" s="79">
        <v>0</v>
      </c>
      <c r="O21" s="16">
        <v>77.849999999999994</v>
      </c>
      <c r="P21" s="16">
        <v>0</v>
      </c>
      <c r="Q21" s="16">
        <v>77.849999999999994</v>
      </c>
      <c r="R21" s="66">
        <v>0</v>
      </c>
      <c r="S21" s="78"/>
    </row>
    <row r="22" spans="1:19" s="13" customFormat="1" ht="69" x14ac:dyDescent="0.3">
      <c r="A22" s="148">
        <v>4</v>
      </c>
      <c r="B22" s="28" t="s">
        <v>15</v>
      </c>
      <c r="C22" s="16" t="s">
        <v>37</v>
      </c>
      <c r="D22" s="30" t="s">
        <v>39</v>
      </c>
      <c r="E22" s="16" t="s">
        <v>36</v>
      </c>
      <c r="F22" s="15">
        <f>SUM(F23:F25)</f>
        <v>7724.37</v>
      </c>
      <c r="G22" s="15">
        <f t="shared" ref="G22:R22" si="9">SUM(G23:G25)</f>
        <v>6382</v>
      </c>
      <c r="H22" s="15">
        <f>SUM(H23:H25)</f>
        <v>1342.37</v>
      </c>
      <c r="I22" s="15">
        <f t="shared" si="9"/>
        <v>2224</v>
      </c>
      <c r="J22" s="15">
        <f t="shared" si="9"/>
        <v>693.82400000000007</v>
      </c>
      <c r="K22" s="15">
        <f t="shared" si="9"/>
        <v>1712</v>
      </c>
      <c r="L22" s="15">
        <f t="shared" si="9"/>
        <v>272.54599999999999</v>
      </c>
      <c r="M22" s="15">
        <f t="shared" si="9"/>
        <v>977</v>
      </c>
      <c r="N22" s="15">
        <f t="shared" si="9"/>
        <v>188</v>
      </c>
      <c r="O22" s="15">
        <f t="shared" si="9"/>
        <v>977</v>
      </c>
      <c r="P22" s="15">
        <f t="shared" si="9"/>
        <v>188</v>
      </c>
      <c r="Q22" s="15">
        <f t="shared" si="9"/>
        <v>492</v>
      </c>
      <c r="R22" s="15">
        <f t="shared" si="9"/>
        <v>0</v>
      </c>
      <c r="S22" s="72"/>
    </row>
    <row r="23" spans="1:19" s="13" customFormat="1" ht="67.8" customHeight="1" x14ac:dyDescent="0.3">
      <c r="A23" s="55" t="s">
        <v>58</v>
      </c>
      <c r="B23" s="56" t="s">
        <v>140</v>
      </c>
      <c r="C23" s="80"/>
      <c r="D23" s="81"/>
      <c r="E23" s="80"/>
      <c r="F23" s="80">
        <f>G23+H23</f>
        <v>2692</v>
      </c>
      <c r="G23" s="16">
        <f t="shared" si="5"/>
        <v>1940</v>
      </c>
      <c r="H23" s="16">
        <f t="shared" si="5"/>
        <v>752</v>
      </c>
      <c r="I23" s="80">
        <v>485</v>
      </c>
      <c r="J23" s="80">
        <v>188</v>
      </c>
      <c r="K23" s="80">
        <v>485</v>
      </c>
      <c r="L23" s="80">
        <v>188</v>
      </c>
      <c r="M23" s="80">
        <v>485</v>
      </c>
      <c r="N23" s="80">
        <v>188</v>
      </c>
      <c r="O23" s="80">
        <v>485</v>
      </c>
      <c r="P23" s="80">
        <v>188</v>
      </c>
      <c r="Q23" s="80">
        <v>0</v>
      </c>
      <c r="R23" s="80">
        <v>0</v>
      </c>
      <c r="S23" s="82"/>
    </row>
    <row r="24" spans="1:19" ht="55.2" customHeight="1" x14ac:dyDescent="0.3">
      <c r="A24" s="55" t="s">
        <v>59</v>
      </c>
      <c r="B24" s="56" t="s">
        <v>129</v>
      </c>
      <c r="C24" s="80"/>
      <c r="D24" s="80"/>
      <c r="E24" s="80"/>
      <c r="F24" s="80">
        <f t="shared" ref="F24:F25" si="10">G24+H24</f>
        <v>2080.37</v>
      </c>
      <c r="G24" s="16">
        <f>I24+K24+M24+O24+Q24</f>
        <v>1490</v>
      </c>
      <c r="H24" s="16">
        <f t="shared" si="5"/>
        <v>590.37</v>
      </c>
      <c r="I24" s="16">
        <v>1247</v>
      </c>
      <c r="J24" s="42">
        <v>505.82400000000001</v>
      </c>
      <c r="K24" s="16">
        <v>243</v>
      </c>
      <c r="L24" s="16">
        <v>84.546000000000006</v>
      </c>
      <c r="M24" s="80">
        <v>0</v>
      </c>
      <c r="N24" s="80">
        <v>0</v>
      </c>
      <c r="O24" s="83">
        <v>0</v>
      </c>
      <c r="P24" s="83">
        <v>0</v>
      </c>
      <c r="Q24" s="83">
        <v>0</v>
      </c>
      <c r="R24" s="83">
        <v>0</v>
      </c>
      <c r="S24" s="84"/>
    </row>
    <row r="25" spans="1:19" s="13" customFormat="1" ht="78" x14ac:dyDescent="0.3">
      <c r="A25" s="55" t="s">
        <v>60</v>
      </c>
      <c r="B25" s="56" t="s">
        <v>142</v>
      </c>
      <c r="C25" s="80" t="s">
        <v>38</v>
      </c>
      <c r="D25" s="85" t="s">
        <v>18</v>
      </c>
      <c r="E25" s="80" t="s">
        <v>19</v>
      </c>
      <c r="F25" s="80">
        <f t="shared" si="10"/>
        <v>2952</v>
      </c>
      <c r="G25" s="16">
        <f t="shared" si="5"/>
        <v>2952</v>
      </c>
      <c r="H25" s="16">
        <f t="shared" si="5"/>
        <v>0</v>
      </c>
      <c r="I25" s="80">
        <v>492</v>
      </c>
      <c r="J25" s="80">
        <v>0</v>
      </c>
      <c r="K25" s="80">
        <f>492*2</f>
        <v>984</v>
      </c>
      <c r="L25" s="80">
        <v>0</v>
      </c>
      <c r="M25" s="80">
        <v>492</v>
      </c>
      <c r="N25" s="80">
        <v>0</v>
      </c>
      <c r="O25" s="80">
        <v>492</v>
      </c>
      <c r="P25" s="80">
        <v>0</v>
      </c>
      <c r="Q25" s="80">
        <v>492</v>
      </c>
      <c r="R25" s="80">
        <v>0</v>
      </c>
      <c r="S25" s="82"/>
    </row>
    <row r="26" spans="1:19" ht="27.6" x14ac:dyDescent="0.3">
      <c r="A26" s="148">
        <v>5</v>
      </c>
      <c r="B26" s="28" t="s">
        <v>16</v>
      </c>
      <c r="C26" s="18"/>
      <c r="D26" s="17"/>
      <c r="E26" s="17"/>
      <c r="F26" s="33">
        <f t="shared" ref="F26:R26" si="11">SUM(F27:F28)</f>
        <v>2033.2</v>
      </c>
      <c r="G26" s="33">
        <f t="shared" si="11"/>
        <v>2033.2</v>
      </c>
      <c r="H26" s="33">
        <f t="shared" si="11"/>
        <v>0</v>
      </c>
      <c r="I26" s="33">
        <f t="shared" si="11"/>
        <v>310</v>
      </c>
      <c r="J26" s="33">
        <f t="shared" si="11"/>
        <v>0</v>
      </c>
      <c r="K26" s="33">
        <f t="shared" si="11"/>
        <v>255</v>
      </c>
      <c r="L26" s="33">
        <f t="shared" si="11"/>
        <v>0</v>
      </c>
      <c r="M26" s="33">
        <f t="shared" si="11"/>
        <v>310</v>
      </c>
      <c r="N26" s="33">
        <f t="shared" si="11"/>
        <v>0</v>
      </c>
      <c r="O26" s="33">
        <f t="shared" si="11"/>
        <v>734.1</v>
      </c>
      <c r="P26" s="33">
        <f t="shared" si="11"/>
        <v>0</v>
      </c>
      <c r="Q26" s="33">
        <f t="shared" si="11"/>
        <v>424.1</v>
      </c>
      <c r="R26" s="33">
        <f t="shared" si="11"/>
        <v>0</v>
      </c>
      <c r="S26" s="86"/>
    </row>
    <row r="27" spans="1:19" ht="51" customHeight="1" x14ac:dyDescent="0.3">
      <c r="A27" s="59" t="s">
        <v>61</v>
      </c>
      <c r="B27" s="58" t="s">
        <v>143</v>
      </c>
      <c r="C27" s="18"/>
      <c r="D27" s="17"/>
      <c r="E27" s="17"/>
      <c r="F27" s="17">
        <f t="shared" ref="F27:F28" si="12">G27+H27</f>
        <v>1695</v>
      </c>
      <c r="G27" s="16">
        <f>I27+K27+M27+O27+Q27</f>
        <v>1695</v>
      </c>
      <c r="H27" s="16">
        <f t="shared" si="5"/>
        <v>0</v>
      </c>
      <c r="I27" s="138">
        <v>310</v>
      </c>
      <c r="J27" s="138">
        <v>0</v>
      </c>
      <c r="K27" s="138">
        <v>255</v>
      </c>
      <c r="L27" s="138">
        <v>0</v>
      </c>
      <c r="M27" s="138">
        <v>310</v>
      </c>
      <c r="N27" s="138">
        <v>0</v>
      </c>
      <c r="O27" s="138">
        <f>255+310</f>
        <v>565</v>
      </c>
      <c r="P27" s="139">
        <v>0</v>
      </c>
      <c r="Q27" s="139">
        <v>255</v>
      </c>
      <c r="R27" s="17">
        <v>0</v>
      </c>
      <c r="S27" s="86"/>
    </row>
    <row r="28" spans="1:19" ht="44.4" customHeight="1" x14ac:dyDescent="0.3">
      <c r="A28" s="150" t="s">
        <v>62</v>
      </c>
      <c r="B28" s="58" t="s">
        <v>144</v>
      </c>
      <c r="C28" s="18"/>
      <c r="D28" s="17"/>
      <c r="E28" s="17"/>
      <c r="F28" s="17">
        <f t="shared" si="12"/>
        <v>338.2</v>
      </c>
      <c r="G28" s="16">
        <f t="shared" si="5"/>
        <v>338.2</v>
      </c>
      <c r="H28" s="16">
        <f t="shared" si="5"/>
        <v>0</v>
      </c>
      <c r="I28" s="17">
        <v>0</v>
      </c>
      <c r="J28" s="17">
        <v>0</v>
      </c>
      <c r="K28" s="17">
        <v>0</v>
      </c>
      <c r="L28" s="17">
        <v>0</v>
      </c>
      <c r="M28" s="17">
        <v>0</v>
      </c>
      <c r="N28" s="17">
        <v>0</v>
      </c>
      <c r="O28" s="17">
        <v>169.1</v>
      </c>
      <c r="P28" s="17">
        <v>0</v>
      </c>
      <c r="Q28" s="17">
        <v>169.1</v>
      </c>
      <c r="R28" s="17">
        <v>0</v>
      </c>
      <c r="S28" s="86"/>
    </row>
    <row r="29" spans="1:19" ht="34.5" customHeight="1" x14ac:dyDescent="0.3">
      <c r="A29" s="151">
        <v>6</v>
      </c>
      <c r="B29" s="31" t="s">
        <v>63</v>
      </c>
      <c r="C29" s="18"/>
      <c r="D29" s="17"/>
      <c r="E29" s="17"/>
      <c r="F29" s="33">
        <f>SUM(F30:F32)</f>
        <v>5896.5</v>
      </c>
      <c r="G29" s="33">
        <f t="shared" ref="G29:R29" si="13">SUM(G30:G32)</f>
        <v>5896.5</v>
      </c>
      <c r="H29" s="33">
        <f t="shared" si="13"/>
        <v>0</v>
      </c>
      <c r="I29" s="33">
        <f t="shared" si="13"/>
        <v>900</v>
      </c>
      <c r="J29" s="33">
        <f t="shared" si="13"/>
        <v>0</v>
      </c>
      <c r="K29" s="33">
        <f t="shared" si="13"/>
        <v>1038.5</v>
      </c>
      <c r="L29" s="33">
        <f t="shared" si="13"/>
        <v>0</v>
      </c>
      <c r="M29" s="33">
        <f t="shared" si="13"/>
        <v>1365.5</v>
      </c>
      <c r="N29" s="33">
        <f t="shared" si="13"/>
        <v>0</v>
      </c>
      <c r="O29" s="33">
        <f t="shared" si="13"/>
        <v>1365.5</v>
      </c>
      <c r="P29" s="33">
        <f t="shared" si="13"/>
        <v>0</v>
      </c>
      <c r="Q29" s="33">
        <f t="shared" si="13"/>
        <v>1227</v>
      </c>
      <c r="R29" s="33">
        <f t="shared" si="13"/>
        <v>0</v>
      </c>
      <c r="S29" s="87"/>
    </row>
    <row r="30" spans="1:19" ht="51" customHeight="1" x14ac:dyDescent="0.3">
      <c r="A30" s="59" t="s">
        <v>64</v>
      </c>
      <c r="B30" s="58" t="s">
        <v>90</v>
      </c>
      <c r="C30" s="18"/>
      <c r="D30" s="17"/>
      <c r="E30" s="17"/>
      <c r="F30" s="17">
        <f>G30+H30</f>
        <v>981</v>
      </c>
      <c r="G30" s="16">
        <f t="shared" si="5"/>
        <v>981</v>
      </c>
      <c r="H30" s="16">
        <f t="shared" si="5"/>
        <v>0</v>
      </c>
      <c r="I30" s="16">
        <v>0</v>
      </c>
      <c r="J30" s="16">
        <v>0</v>
      </c>
      <c r="K30" s="16">
        <v>0</v>
      </c>
      <c r="L30" s="16">
        <v>0</v>
      </c>
      <c r="M30" s="16">
        <v>327</v>
      </c>
      <c r="N30" s="16">
        <v>0</v>
      </c>
      <c r="O30" s="38">
        <f>163.5*2</f>
        <v>327</v>
      </c>
      <c r="P30" s="16">
        <v>0</v>
      </c>
      <c r="Q30" s="38">
        <v>327</v>
      </c>
      <c r="R30" s="16">
        <v>0</v>
      </c>
      <c r="S30" s="76"/>
    </row>
    <row r="31" spans="1:19" ht="55.8" customHeight="1" x14ac:dyDescent="0.3">
      <c r="A31" s="59" t="s">
        <v>65</v>
      </c>
      <c r="B31" s="58" t="s">
        <v>117</v>
      </c>
      <c r="C31" s="18"/>
      <c r="D31" s="17"/>
      <c r="E31" s="17"/>
      <c r="F31" s="17">
        <f t="shared" ref="F31:F32" si="14">G31+H31</f>
        <v>415.5</v>
      </c>
      <c r="G31" s="16">
        <f t="shared" si="5"/>
        <v>415.5</v>
      </c>
      <c r="H31" s="16">
        <f t="shared" si="5"/>
        <v>0</v>
      </c>
      <c r="I31" s="17"/>
      <c r="J31" s="17">
        <v>0</v>
      </c>
      <c r="K31" s="17">
        <v>138.5</v>
      </c>
      <c r="L31" s="17">
        <v>0</v>
      </c>
      <c r="M31" s="17">
        <v>138.5</v>
      </c>
      <c r="N31" s="17">
        <v>0</v>
      </c>
      <c r="O31" s="17">
        <v>138.5</v>
      </c>
      <c r="P31" s="17">
        <v>0</v>
      </c>
      <c r="Q31" s="17">
        <v>0</v>
      </c>
      <c r="R31" s="17">
        <v>0</v>
      </c>
      <c r="S31" s="86"/>
    </row>
    <row r="32" spans="1:19" ht="46.2" customHeight="1" x14ac:dyDescent="0.3">
      <c r="A32" s="59" t="s">
        <v>66</v>
      </c>
      <c r="B32" s="58" t="s">
        <v>118</v>
      </c>
      <c r="C32" s="18"/>
      <c r="D32" s="17"/>
      <c r="E32" s="17"/>
      <c r="F32" s="17">
        <f t="shared" si="14"/>
        <v>4500</v>
      </c>
      <c r="G32" s="16">
        <f t="shared" si="5"/>
        <v>4500</v>
      </c>
      <c r="H32" s="16">
        <f t="shared" si="5"/>
        <v>0</v>
      </c>
      <c r="I32" s="17">
        <v>900</v>
      </c>
      <c r="J32" s="17">
        <v>0</v>
      </c>
      <c r="K32" s="17">
        <v>900</v>
      </c>
      <c r="L32" s="17">
        <v>0</v>
      </c>
      <c r="M32" s="17">
        <v>900</v>
      </c>
      <c r="N32" s="17">
        <v>0</v>
      </c>
      <c r="O32" s="17">
        <f>450*2</f>
        <v>900</v>
      </c>
      <c r="P32" s="17">
        <v>0</v>
      </c>
      <c r="Q32" s="17">
        <v>900</v>
      </c>
      <c r="R32" s="17">
        <v>0</v>
      </c>
      <c r="S32" s="86"/>
    </row>
    <row r="33" spans="1:21" ht="34.5" customHeight="1" x14ac:dyDescent="0.3">
      <c r="A33" s="148">
        <v>7</v>
      </c>
      <c r="B33" s="32" t="s">
        <v>49</v>
      </c>
      <c r="C33" s="18"/>
      <c r="D33" s="17"/>
      <c r="E33" s="17"/>
      <c r="F33" s="34">
        <f>SUM(F34:F35)</f>
        <v>900</v>
      </c>
      <c r="G33" s="34">
        <f t="shared" ref="G33:R33" si="15">SUM(G34:G35)</f>
        <v>900</v>
      </c>
      <c r="H33" s="34">
        <f t="shared" si="15"/>
        <v>0</v>
      </c>
      <c r="I33" s="34">
        <f t="shared" si="15"/>
        <v>0</v>
      </c>
      <c r="J33" s="34">
        <f t="shared" si="15"/>
        <v>0</v>
      </c>
      <c r="K33" s="34">
        <f t="shared" si="15"/>
        <v>0</v>
      </c>
      <c r="L33" s="34">
        <f t="shared" si="15"/>
        <v>0</v>
      </c>
      <c r="M33" s="34">
        <f t="shared" si="15"/>
        <v>300</v>
      </c>
      <c r="N33" s="34">
        <f t="shared" si="15"/>
        <v>0</v>
      </c>
      <c r="O33" s="34">
        <f t="shared" si="15"/>
        <v>300</v>
      </c>
      <c r="P33" s="34">
        <f t="shared" si="15"/>
        <v>0</v>
      </c>
      <c r="Q33" s="34">
        <f t="shared" si="15"/>
        <v>300</v>
      </c>
      <c r="R33" s="34">
        <f t="shared" si="15"/>
        <v>0</v>
      </c>
      <c r="S33" s="88"/>
    </row>
    <row r="34" spans="1:21" ht="34.5" customHeight="1" x14ac:dyDescent="0.3">
      <c r="A34" s="59" t="s">
        <v>138</v>
      </c>
      <c r="B34" s="58" t="s">
        <v>17</v>
      </c>
      <c r="C34" s="18"/>
      <c r="D34" s="17"/>
      <c r="E34" s="17"/>
      <c r="F34" s="89">
        <f>G34+H34</f>
        <v>0</v>
      </c>
      <c r="G34" s="38">
        <f t="shared" si="5"/>
        <v>0</v>
      </c>
      <c r="H34" s="38">
        <f t="shared" si="5"/>
        <v>0</v>
      </c>
      <c r="I34" s="90">
        <v>0</v>
      </c>
      <c r="J34" s="90">
        <v>0</v>
      </c>
      <c r="K34" s="90">
        <v>0</v>
      </c>
      <c r="L34" s="90">
        <v>0</v>
      </c>
      <c r="M34" s="90">
        <v>0</v>
      </c>
      <c r="N34" s="90">
        <v>0</v>
      </c>
      <c r="O34" s="90">
        <v>0</v>
      </c>
      <c r="P34" s="90">
        <v>0</v>
      </c>
      <c r="Q34" s="90">
        <v>0</v>
      </c>
      <c r="R34" s="90">
        <v>0</v>
      </c>
      <c r="S34" s="91"/>
    </row>
    <row r="35" spans="1:21" ht="53.1" customHeight="1" x14ac:dyDescent="0.3">
      <c r="A35" s="59" t="s">
        <v>139</v>
      </c>
      <c r="B35" s="58" t="s">
        <v>20</v>
      </c>
      <c r="C35" s="18"/>
      <c r="D35" s="17"/>
      <c r="E35" s="17"/>
      <c r="F35" s="89">
        <f>G35+H35</f>
        <v>900</v>
      </c>
      <c r="G35" s="38">
        <f t="shared" si="5"/>
        <v>900</v>
      </c>
      <c r="H35" s="38">
        <f t="shared" si="5"/>
        <v>0</v>
      </c>
      <c r="I35" s="89">
        <v>0</v>
      </c>
      <c r="J35" s="89">
        <v>0</v>
      </c>
      <c r="K35" s="89">
        <v>0</v>
      </c>
      <c r="L35" s="89">
        <v>0</v>
      </c>
      <c r="M35" s="89">
        <v>300</v>
      </c>
      <c r="N35" s="89">
        <v>0</v>
      </c>
      <c r="O35" s="89">
        <v>300</v>
      </c>
      <c r="P35" s="89">
        <v>0</v>
      </c>
      <c r="Q35" s="89">
        <v>300</v>
      </c>
      <c r="R35" s="89">
        <v>0</v>
      </c>
      <c r="S35" s="91"/>
    </row>
    <row r="36" spans="1:21" x14ac:dyDescent="0.3">
      <c r="A36" s="170">
        <v>8</v>
      </c>
      <c r="B36" s="48" t="s">
        <v>210</v>
      </c>
      <c r="C36" s="168">
        <v>1278.69</v>
      </c>
      <c r="D36" s="14">
        <v>946.79</v>
      </c>
      <c r="E36" s="14">
        <v>331.9</v>
      </c>
      <c r="F36" s="182">
        <f>F37</f>
        <v>959.01600000000008</v>
      </c>
      <c r="G36" s="181">
        <f t="shared" ref="G36:R36" si="16">G37</f>
        <v>710.09400000000005</v>
      </c>
      <c r="H36" s="181">
        <f t="shared" si="16"/>
        <v>248.92200000000003</v>
      </c>
      <c r="I36" s="181">
        <f t="shared" si="16"/>
        <v>236.69800000000001</v>
      </c>
      <c r="J36" s="181">
        <f t="shared" si="16"/>
        <v>82.974000000000004</v>
      </c>
      <c r="K36" s="181">
        <f t="shared" si="16"/>
        <v>236.69800000000001</v>
      </c>
      <c r="L36" s="181">
        <f t="shared" si="16"/>
        <v>82.974000000000004</v>
      </c>
      <c r="M36" s="181">
        <f t="shared" si="16"/>
        <v>236.69800000000001</v>
      </c>
      <c r="N36" s="181">
        <f t="shared" si="16"/>
        <v>82.974000000000004</v>
      </c>
      <c r="O36" s="181">
        <f t="shared" si="16"/>
        <v>0</v>
      </c>
      <c r="P36" s="181">
        <f t="shared" si="16"/>
        <v>0</v>
      </c>
      <c r="Q36" s="181">
        <f t="shared" si="16"/>
        <v>0</v>
      </c>
      <c r="R36" s="181">
        <f t="shared" si="16"/>
        <v>0</v>
      </c>
      <c r="S36" s="6"/>
    </row>
    <row r="37" spans="1:21" ht="64.2" customHeight="1" x14ac:dyDescent="0.3">
      <c r="A37" s="65" t="s">
        <v>211</v>
      </c>
      <c r="B37" s="65" t="s">
        <v>212</v>
      </c>
      <c r="C37" s="168">
        <v>1278.69</v>
      </c>
      <c r="D37" s="14">
        <v>946.79</v>
      </c>
      <c r="E37" s="14">
        <v>331.9</v>
      </c>
      <c r="F37" s="178">
        <f>G37+H37</f>
        <v>959.01600000000008</v>
      </c>
      <c r="G37" s="17">
        <f>I37+K37+M37+O37+Q37</f>
        <v>710.09400000000005</v>
      </c>
      <c r="H37" s="17">
        <f>J37+L37+N37+P37+R37</f>
        <v>248.92200000000003</v>
      </c>
      <c r="I37" s="176">
        <v>236.69800000000001</v>
      </c>
      <c r="J37" s="177">
        <v>82.974000000000004</v>
      </c>
      <c r="K37" s="177">
        <v>236.69800000000001</v>
      </c>
      <c r="L37" s="177">
        <f>J37</f>
        <v>82.974000000000004</v>
      </c>
      <c r="M37" s="177">
        <f>K37</f>
        <v>236.69800000000001</v>
      </c>
      <c r="N37" s="177">
        <f>J37</f>
        <v>82.974000000000004</v>
      </c>
      <c r="O37" s="179">
        <v>0</v>
      </c>
      <c r="P37" s="179">
        <v>0</v>
      </c>
      <c r="Q37" s="179">
        <v>0</v>
      </c>
      <c r="R37" s="179">
        <v>0</v>
      </c>
      <c r="S37" s="6"/>
    </row>
    <row r="42" spans="1:21" x14ac:dyDescent="0.3">
      <c r="T42" s="5"/>
      <c r="U42" s="5"/>
    </row>
  </sheetData>
  <mergeCells count="18">
    <mergeCell ref="H5:H6"/>
    <mergeCell ref="I5:J5"/>
    <mergeCell ref="K5:L5"/>
    <mergeCell ref="M5:N5"/>
    <mergeCell ref="O5:P5"/>
    <mergeCell ref="Q5:R5"/>
    <mergeCell ref="A1:O1"/>
    <mergeCell ref="Q1:R1"/>
    <mergeCell ref="A2:O2"/>
    <mergeCell ref="A3:A6"/>
    <mergeCell ref="B3:B6"/>
    <mergeCell ref="C3:C6"/>
    <mergeCell ref="D3:D6"/>
    <mergeCell ref="E3:E6"/>
    <mergeCell ref="F3:H4"/>
    <mergeCell ref="I3:R4"/>
    <mergeCell ref="F5:F6"/>
    <mergeCell ref="G5:G6"/>
  </mergeCells>
  <pageMargins left="0.31" right="0.21" top="0.38" bottom="0.38" header="0.3" footer="0.3"/>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Phụ lục I-Danh mục nhiệm vụ</vt:lpstr>
      <vt:lpstr>Phụ lục II-Tổng hợp Kinh phi</vt:lpstr>
      <vt:lpstr>Phụ lục III- Nguồn NSĐP</vt:lpstr>
      <vt:lpstr>Phụ lục IV- Nguồn khác</vt:lpstr>
      <vt:lpstr>'Phụ lục I-Danh mục nhiệm vụ'!Print_Titles</vt:lpstr>
      <vt:lpstr>'Phụ lục III- Nguồn NSĐP'!Print_Titles</vt:lpstr>
      <vt:lpstr>'Phụ lục IV- Nguồn khác'!Print_Titles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2025-11-19T01:51:33Z</dcterms:modified>
</cp:coreProperties>
</file>